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875" windowHeight="115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<sst xmlns="http://schemas.openxmlformats.org/spreadsheetml/2006/main" count="90" uniqueCount="81">
  <si>
    <t>行号</t>
  </si>
  <si>
    <t>绥宁县2019年度行政事业单位部门预算支出表（基本支出）</t>
  </si>
  <si>
    <t>单位名称：</t>
  </si>
  <si>
    <t>单位：人，元</t>
  </si>
  <si>
    <t>支出科目</t>
  </si>
  <si>
    <t>年度预算</t>
  </si>
  <si>
    <t>核定拨款</t>
  </si>
  <si>
    <t>备注</t>
  </si>
  <si>
    <t>人数</t>
  </si>
  <si>
    <t>标准(年)</t>
  </si>
  <si>
    <t>金额</t>
  </si>
  <si>
    <t>财政发放及集中支付</t>
  </si>
  <si>
    <t>经费拨款</t>
  </si>
  <si>
    <t>一、工资福利支出</t>
  </si>
  <si>
    <t>基本工资</t>
  </si>
  <si>
    <t>2017年10月工资乘12个月，拨单位发放。</t>
  </si>
  <si>
    <t>津贴补贴</t>
  </si>
  <si>
    <t>公务员津贴补贴按人平22000元/年安排，拨单位发放。</t>
  </si>
  <si>
    <t>特殊岗位津贴</t>
  </si>
  <si>
    <t>乡镇补贴</t>
  </si>
  <si>
    <t>小计</t>
  </si>
  <si>
    <t>奖金</t>
  </si>
  <si>
    <t>年终一次性奖金</t>
  </si>
  <si>
    <t xml:space="preserve">公务员及参公单位年终奖金按一个月在职工资计算，拨单位发放。 </t>
  </si>
  <si>
    <t>绩效工资</t>
  </si>
  <si>
    <t>事业单位绩效工资按人平25000元/年安排，拨单位发放。</t>
  </si>
  <si>
    <t>社会保障缴费</t>
  </si>
  <si>
    <t>养老保险缴费</t>
  </si>
  <si>
    <t>按工资总额的20%计算,统一缴机关社保站</t>
  </si>
  <si>
    <t>医疗保险缴费</t>
  </si>
  <si>
    <t>按基本工资、离退休金及1000元/月津贴补助之和的8%计算,拨医保站.</t>
  </si>
  <si>
    <t>其他</t>
  </si>
  <si>
    <t>差额补助</t>
  </si>
  <si>
    <t>住房公积金</t>
  </si>
  <si>
    <t>按工资总额的12%计算，拨单位，由单位自行缴纳。</t>
  </si>
  <si>
    <t>其他工资福利支出</t>
  </si>
  <si>
    <t>合计</t>
  </si>
  <si>
    <t>二、商品服务支出</t>
  </si>
  <si>
    <t>办公费</t>
  </si>
  <si>
    <t>工会经费</t>
  </si>
  <si>
    <t>按工资总额的2%计算</t>
  </si>
  <si>
    <t>福利费</t>
  </si>
  <si>
    <t>按工资总额的0.5%计算</t>
  </si>
  <si>
    <t>其他交通费用</t>
  </si>
  <si>
    <t>非税收入返回</t>
  </si>
  <si>
    <t>村级运转经费</t>
  </si>
  <si>
    <t>其他商品服务支出</t>
  </si>
  <si>
    <t>三、对个人和家庭的补助支出</t>
  </si>
  <si>
    <t>离休费</t>
  </si>
  <si>
    <t>由社保站统一发放</t>
  </si>
  <si>
    <t>退休费</t>
  </si>
  <si>
    <t>在离退休金中统筹安排。</t>
  </si>
  <si>
    <t>退职（役）费</t>
  </si>
  <si>
    <t>离退休40元,副处以上上考察费450元,离休公务费1000元，离休干部交通费180元。</t>
  </si>
  <si>
    <t>抚恤金</t>
  </si>
  <si>
    <t>生活补助</t>
  </si>
  <si>
    <t>遗属生活补助按标准安排，拨单位发放。</t>
  </si>
  <si>
    <t>医疗费补助</t>
  </si>
  <si>
    <t>其他个人家庭补助</t>
  </si>
  <si>
    <t xml:space="preserve">人平 </t>
  </si>
  <si>
    <t>总计</t>
  </si>
  <si>
    <t>项目</t>
  </si>
  <si>
    <t>基本数字</t>
  </si>
  <si>
    <t>附:  单位基本数字</t>
  </si>
  <si>
    <t>单位性质</t>
  </si>
  <si>
    <t>其中：行政人员工资</t>
  </si>
  <si>
    <t>退职人数</t>
  </si>
  <si>
    <t>编制人数</t>
  </si>
  <si>
    <t>离退休人数合计</t>
  </si>
  <si>
    <t>遗属人数</t>
  </si>
  <si>
    <t>在职人数</t>
  </si>
  <si>
    <t>离休人数</t>
  </si>
  <si>
    <t>差额人数</t>
  </si>
  <si>
    <t>其中:行政</t>
  </si>
  <si>
    <t>副处退休人数</t>
  </si>
  <si>
    <t>特岗津贴标准</t>
  </si>
  <si>
    <t xml:space="preserve">     事业</t>
  </si>
  <si>
    <t>一般退休人数</t>
  </si>
  <si>
    <t>办公费标准</t>
  </si>
  <si>
    <t>月基本工资</t>
  </si>
  <si>
    <t>月基本养老金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</si>
</sst>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19">
    <font>
      <sz val="12"/>
      <name val="宋体"/>
      <family val="0"/>
    </font>
    <font>
      <sz val="9"/>
      <name val="宋体"/>
      <family val="0"/>
    </font>
    <font>
      <sz val="14"/>
      <color indexed="10"/>
      <name val="Times New Roman"/>
      <family val="1"/>
    </font>
    <font>
      <sz val="10"/>
      <name val="宋体"/>
      <family val="0"/>
    </font>
    <font>
      <sz val="6"/>
      <name val="宋体"/>
      <family val="0"/>
    </font>
    <font>
      <b/>
      <sz val="18"/>
      <name val="幼圆"/>
      <family val="3"/>
    </font>
    <font>
      <sz val="12"/>
      <name val="幼圆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49" fontId="0" fillId="0" borderId="0" xfId="0" applyNumberFormat="1" applyFont="1" applyFill="1" applyAlignment="1" applyProtection="1">
      <alignment horizontal="center" vertical="center" shrinkToFit="1"/>
      <protection/>
    </xf>
    <xf numFmtId="176" fontId="2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shrinkToFit="1"/>
      <protection/>
    </xf>
    <xf numFmtId="0" fontId="1" fillId="0" borderId="0" xfId="0" applyFont="1" applyAlignment="1" applyProtection="1">
      <alignment horizontal="center" vertical="center" shrinkToFit="1"/>
      <protection/>
    </xf>
    <xf numFmtId="0" fontId="1" fillId="0" borderId="0" xfId="0" applyFont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right" vertical="center" shrinkToFit="1"/>
      <protection/>
    </xf>
    <xf numFmtId="0" fontId="1" fillId="0" borderId="0" xfId="0" applyFont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1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 shrinkToFit="1"/>
      <protection/>
    </xf>
    <xf numFmtId="0" fontId="0" fillId="0" borderId="1" xfId="0" applyNumberFormat="1" applyFont="1" applyBorder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horizontal="right" vertical="center" wrapText="1" shrinkToFit="1"/>
      <protection/>
    </xf>
    <xf numFmtId="0" fontId="0" fillId="0" borderId="0" xfId="0" applyFont="1" applyAlignment="1" applyProtection="1">
      <alignment vertical="center"/>
      <protection/>
    </xf>
    <xf numFmtId="49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 shrinkToFit="1"/>
      <protection/>
    </xf>
    <xf numFmtId="0" fontId="8" fillId="2" borderId="2" xfId="0" applyFont="1" applyFill="1" applyBorder="1" applyAlignment="1" applyProtection="1">
      <alignment horizontal="center" vertical="center" wrapText="1" shrinkToFi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 shrinkToFit="1"/>
      <protection/>
    </xf>
    <xf numFmtId="0" fontId="9" fillId="2" borderId="2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 shrinkToFit="1"/>
      <protection/>
    </xf>
    <xf numFmtId="0" fontId="0" fillId="0" borderId="2" xfId="0" applyFont="1" applyBorder="1" applyAlignment="1" applyProtection="1">
      <alignment vertical="center" shrinkToFit="1"/>
      <protection/>
    </xf>
    <xf numFmtId="0" fontId="0" fillId="0" borderId="2" xfId="0" applyFont="1" applyBorder="1" applyAlignment="1" applyProtection="1">
      <alignment horizontal="center" vertical="center" shrinkToFit="1"/>
      <protection/>
    </xf>
    <xf numFmtId="177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Font="1" applyBorder="1" applyAlignment="1" applyProtection="1">
      <alignment horizontal="right" vertical="center" shrinkToFit="1"/>
      <protection/>
    </xf>
    <xf numFmtId="0" fontId="10" fillId="0" borderId="2" xfId="0" applyNumberFormat="1" applyFont="1" applyBorder="1" applyAlignment="1" applyProtection="1">
      <alignment horizontal="right" vertical="center" shrinkToFit="1"/>
      <protection/>
    </xf>
    <xf numFmtId="0" fontId="11" fillId="0" borderId="2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 shrinkToFit="1"/>
      <protection/>
    </xf>
    <xf numFmtId="0" fontId="0" fillId="0" borderId="2" xfId="0" applyNumberFormat="1" applyFont="1" applyBorder="1" applyAlignment="1" applyProtection="1">
      <alignment horizontal="right" vertical="center" shrinkToFit="1"/>
      <protection/>
    </xf>
    <xf numFmtId="0" fontId="10" fillId="0" borderId="2" xfId="0" applyFont="1" applyBorder="1" applyAlignment="1" applyProtection="1">
      <alignment vertical="center" shrinkToFit="1"/>
      <protection/>
    </xf>
    <xf numFmtId="0" fontId="11" fillId="0" borderId="2" xfId="0" applyFont="1" applyBorder="1" applyAlignment="1" applyProtection="1">
      <alignment vertical="center" wrapText="1" shrinkToFit="1"/>
      <protection/>
    </xf>
    <xf numFmtId="9" fontId="11" fillId="0" borderId="2" xfId="0" applyNumberFormat="1" applyFont="1" applyBorder="1" applyAlignment="1" applyProtection="1">
      <alignment horizontal="left" vertical="center" wrapText="1" shrinkToFit="1"/>
      <protection/>
    </xf>
    <xf numFmtId="0" fontId="8" fillId="0" borderId="2" xfId="0" applyFont="1" applyBorder="1" applyAlignment="1" applyProtection="1">
      <alignment vertical="center" shrinkToFit="1"/>
      <protection/>
    </xf>
    <xf numFmtId="0" fontId="8" fillId="0" borderId="2" xfId="0" applyFont="1" applyBorder="1" applyAlignment="1" applyProtection="1">
      <alignment horizontal="center" vertical="center" shrinkToFit="1"/>
      <protection/>
    </xf>
    <xf numFmtId="177" fontId="8" fillId="0" borderId="2" xfId="0" applyNumberFormat="1" applyFont="1" applyFill="1" applyBorder="1" applyAlignment="1" applyProtection="1">
      <alignment horizontal="center" vertical="center" shrinkToFit="1"/>
      <protection/>
    </xf>
    <xf numFmtId="0" fontId="8" fillId="0" borderId="2" xfId="0" applyFont="1" applyBorder="1" applyAlignment="1" applyProtection="1">
      <alignment horizontal="right" vertical="center" shrinkToFit="1"/>
      <protection/>
    </xf>
    <xf numFmtId="0" fontId="13" fillId="0" borderId="2" xfId="0" applyFont="1" applyBorder="1" applyAlignment="1" applyProtection="1">
      <alignment horizontal="left" vertical="center" wrapText="1" shrinkToFit="1"/>
      <protection/>
    </xf>
    <xf numFmtId="0" fontId="0" fillId="0" borderId="2" xfId="0" applyFont="1" applyFill="1" applyBorder="1" applyAlignment="1" applyProtection="1">
      <alignment horizontal="center" vertical="center" shrinkToFit="1"/>
      <protection/>
    </xf>
    <xf numFmtId="0" fontId="11" fillId="0" borderId="2" xfId="0" applyFont="1" applyBorder="1" applyAlignment="1" applyProtection="1">
      <alignment horizontal="left" vertical="center" wrapText="1" shrinkToFit="1"/>
      <protection locked="0"/>
    </xf>
    <xf numFmtId="0" fontId="14" fillId="0" borderId="2" xfId="0" applyFont="1" applyBorder="1" applyAlignment="1" applyProtection="1">
      <alignment vertical="center" wrapText="1" shrinkToFit="1"/>
      <protection/>
    </xf>
    <xf numFmtId="0" fontId="0" fillId="0" borderId="2" xfId="0" applyFont="1" applyBorder="1" applyAlignment="1" applyProtection="1">
      <alignment horizontal="left" vertical="center" shrinkToFit="1"/>
      <protection/>
    </xf>
    <xf numFmtId="0" fontId="15" fillId="0" borderId="2" xfId="0" applyNumberFormat="1" applyFont="1" applyBorder="1" applyAlignment="1" applyProtection="1">
      <alignment horizontal="right" vertical="center" shrinkToFit="1"/>
      <protection/>
    </xf>
    <xf numFmtId="0" fontId="16" fillId="0" borderId="2" xfId="0" applyFont="1" applyBorder="1" applyAlignment="1" applyProtection="1">
      <alignment horizontal="left" vertical="center" wrapText="1" shrinkToFit="1"/>
      <protection/>
    </xf>
    <xf numFmtId="0" fontId="1" fillId="0" borderId="2" xfId="0" applyFont="1" applyBorder="1" applyAlignment="1" applyProtection="1">
      <alignment vertical="center"/>
      <protection/>
    </xf>
    <xf numFmtId="176" fontId="0" fillId="0" borderId="2" xfId="0" applyNumberFormat="1" applyFont="1" applyBorder="1" applyAlignment="1" applyProtection="1">
      <alignment horizontal="center" vertical="center" shrinkToFit="1"/>
      <protection/>
    </xf>
    <xf numFmtId="0" fontId="11" fillId="0" borderId="2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49" fontId="8" fillId="0" borderId="2" xfId="0" applyNumberFormat="1" applyFont="1" applyBorder="1" applyAlignment="1" applyProtection="1">
      <alignment horizontal="center" vertical="center" wrapText="1"/>
      <protection/>
    </xf>
    <xf numFmtId="176" fontId="17" fillId="0" borderId="2" xfId="0" applyNumberFormat="1" applyFont="1" applyBorder="1" applyAlignment="1" applyProtection="1">
      <alignment horizontal="center" vertical="center" shrinkToFit="1"/>
      <protection/>
    </xf>
    <xf numFmtId="0" fontId="8" fillId="0" borderId="2" xfId="0" applyNumberFormat="1" applyFont="1" applyBorder="1" applyAlignment="1" applyProtection="1">
      <alignment horizontal="right" vertical="center" shrinkToFit="1"/>
      <protection/>
    </xf>
    <xf numFmtId="178" fontId="8" fillId="0" borderId="2" xfId="0" applyNumberFormat="1" applyFont="1" applyBorder="1" applyAlignment="1" applyProtection="1">
      <alignment horizontal="center" vertical="center" wrapText="1"/>
      <protection/>
    </xf>
    <xf numFmtId="49" fontId="8" fillId="2" borderId="2" xfId="0" applyNumberFormat="1" applyFont="1" applyFill="1" applyBorder="1" applyAlignment="1" applyProtection="1">
      <alignment horizontal="center" vertical="center" wrapText="1"/>
      <protection/>
    </xf>
    <xf numFmtId="0" fontId="18" fillId="2" borderId="2" xfId="0" applyFont="1" applyFill="1" applyBorder="1" applyAlignment="1" applyProtection="1">
      <alignment horizontal="center" vertical="center" shrinkToFit="1"/>
      <protection/>
    </xf>
    <xf numFmtId="0" fontId="18" fillId="2" borderId="2" xfId="0" applyFont="1" applyFill="1" applyBorder="1" applyAlignment="1" applyProtection="1">
      <alignment horizontal="center" vertical="center" shrinkToFit="1"/>
      <protection/>
    </xf>
    <xf numFmtId="0" fontId="18" fillId="2" borderId="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49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left" vertical="center" shrinkToFit="1"/>
      <protection/>
    </xf>
    <xf numFmtId="0" fontId="0" fillId="0" borderId="2" xfId="0" applyNumberFormat="1" applyFont="1" applyFill="1" applyBorder="1" applyAlignment="1" applyProtection="1">
      <alignment horizontal="left" vertical="center" shrinkToFit="1"/>
      <protection/>
    </xf>
    <xf numFmtId="0" fontId="0" fillId="0" borderId="2" xfId="0" applyFont="1" applyFill="1" applyBorder="1" applyAlignment="1" applyProtection="1">
      <alignment horizontal="center" vertical="center" wrapText="1" shrinkToFit="1"/>
      <protection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14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487;&#31227;&#21160;&#30913;&#30424;%20(H)\2019\&#36130;&#25919;&#23616;\A3%202019&#24180;&#32485;&#23425;&#21439;&#25910;&#25903;&#39044;&#31639;&#27979;&#31639;&#34920;(&#31532;10&#31295;)%20-%20&#21103;&#264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1"/>
      <sheetName val="封面2"/>
      <sheetName val="项目支出"/>
      <sheetName val="2019年县直部门分类"/>
      <sheetName val="2019年乡镇部门分类"/>
      <sheetName val="2019年度县直政府分类"/>
      <sheetName val="2019年乡镇政府分类"/>
      <sheetName val="部门分类单位预算表"/>
      <sheetName val="政府分类单位预算表"/>
      <sheetName val="基本支出经济科目"/>
    </sheetNames>
    <sheetDataSet>
      <sheetData sheetId="4">
        <row r="1">
          <cell r="A1" t="str">
            <v>绥宁县2019年县直部门预算基本支出预算表</v>
          </cell>
          <cell r="AD1" t="str">
            <v>绥宁县2019年部门预算基本支出预算表</v>
          </cell>
          <cell r="AV1" t="str">
            <v>绥宁县2019年部门预算基本支出预算表</v>
          </cell>
        </row>
        <row r="3">
          <cell r="A3" t="str">
            <v>行号</v>
          </cell>
          <cell r="B3" t="str">
            <v>单位代码</v>
          </cell>
          <cell r="C3" t="str">
            <v>单位名称</v>
          </cell>
          <cell r="D3" t="str">
            <v>部门职能科目代码</v>
          </cell>
          <cell r="E3" t="str">
            <v>类</v>
          </cell>
          <cell r="F3" t="str">
            <v>单位性质</v>
          </cell>
          <cell r="G3" t="str">
            <v>基本情况</v>
          </cell>
          <cell r="Y3" t="str">
            <v>预算总计</v>
          </cell>
          <cell r="Z3" t="str">
            <v>预算按功能科目分</v>
          </cell>
          <cell r="AE3" t="str">
            <v>工资福利支出</v>
          </cell>
          <cell r="AT3" t="str">
            <v>商品和服务支出</v>
          </cell>
          <cell r="BB3" t="str">
            <v>对个人和家庭的补助</v>
          </cell>
          <cell r="BJ3" t="str">
            <v>财政核定经费</v>
          </cell>
        </row>
        <row r="4">
          <cell r="G4" t="str">
            <v>在职</v>
          </cell>
          <cell r="P4" t="str">
            <v>离退休</v>
          </cell>
          <cell r="U4" t="str">
            <v>退职   退役   人数</v>
          </cell>
          <cell r="V4" t="str">
            <v>遗属   人数</v>
          </cell>
          <cell r="W4" t="str">
            <v>差额   人数</v>
          </cell>
          <cell r="X4" t="str">
            <v>办公经费标准（年）</v>
          </cell>
          <cell r="Z4" t="str">
            <v>部门职能科目金额</v>
          </cell>
          <cell r="AA4" t="str">
            <v>机关事业单位基本养老保险缴费支出2080505</v>
          </cell>
          <cell r="AB4" t="str">
            <v>行政单位医疗2101101</v>
          </cell>
          <cell r="AC4" t="str">
            <v>事业单位医疗2101102</v>
          </cell>
          <cell r="AD4" t="str">
            <v>住房公积金2210201</v>
          </cell>
          <cell r="AE4" t="str">
            <v>合计</v>
          </cell>
          <cell r="AF4" t="str">
            <v>基本工资</v>
          </cell>
          <cell r="AG4" t="str">
            <v>津贴补贴(公务员单位)</v>
          </cell>
          <cell r="AK4" t="str">
            <v>奖金　　(按一个月工资标准)</v>
          </cell>
          <cell r="AL4" t="str">
            <v>绩效工资  </v>
          </cell>
          <cell r="AM4" t="str">
            <v>社会保障缴费</v>
          </cell>
          <cell r="AQ4" t="str">
            <v>差额或定额补助</v>
          </cell>
          <cell r="AR4" t="str">
            <v>住房公积金</v>
          </cell>
          <cell r="AS4" t="str">
            <v>其它工资福利支出</v>
          </cell>
          <cell r="AT4" t="str">
            <v>合计</v>
          </cell>
          <cell r="AU4" t="str">
            <v>办公经费</v>
          </cell>
          <cell r="AV4" t="str">
            <v>工会经费</v>
          </cell>
          <cell r="AW4" t="str">
            <v>福利费</v>
          </cell>
          <cell r="AX4" t="str">
            <v>其他交通费用</v>
          </cell>
          <cell r="AY4" t="str">
            <v>非税收入返回</v>
          </cell>
          <cell r="AZ4" t="str">
            <v>村级运转经费</v>
          </cell>
          <cell r="BA4" t="str">
            <v>其他商品和服务支出</v>
          </cell>
          <cell r="BB4" t="str">
            <v>合计</v>
          </cell>
          <cell r="BC4" t="str">
            <v>离退休费</v>
          </cell>
          <cell r="BD4" t="str">
            <v>奖励金</v>
          </cell>
          <cell r="BE4" t="str">
            <v>退职（役）费</v>
          </cell>
          <cell r="BF4" t="str">
            <v>抚恤金</v>
          </cell>
          <cell r="BG4" t="str">
            <v>生活补助</v>
          </cell>
          <cell r="BH4" t="str">
            <v>医疗费补助</v>
          </cell>
          <cell r="BI4" t="str">
            <v>其他个人家庭支出</v>
          </cell>
          <cell r="BJ4" t="str">
            <v>财政集中支付项目</v>
          </cell>
          <cell r="BN4" t="str">
            <v>经费拨款</v>
          </cell>
        </row>
        <row r="5">
          <cell r="G5" t="str">
            <v>编制    人数</v>
          </cell>
          <cell r="H5" t="str">
            <v>在职人数</v>
          </cell>
          <cell r="I5" t="str">
            <v>其中　　行政</v>
          </cell>
          <cell r="J5" t="str">
            <v>事业</v>
          </cell>
          <cell r="K5" t="str">
            <v>月基本工资</v>
          </cell>
          <cell r="L5" t="str">
            <v>其中：行政工资</v>
          </cell>
          <cell r="M5" t="str">
            <v>月乡镇工作补贴</v>
          </cell>
          <cell r="N5" t="str">
            <v>月公务交通补贴</v>
          </cell>
          <cell r="O5" t="str">
            <v>月特殊岗位津贴</v>
          </cell>
          <cell r="P5" t="str">
            <v>离退休   人数合计</v>
          </cell>
          <cell r="Q5" t="str">
            <v>离休  人数</v>
          </cell>
          <cell r="R5" t="str">
            <v>副处退休人数</v>
          </cell>
          <cell r="S5" t="str">
            <v>一般退休人数</v>
          </cell>
          <cell r="T5" t="str">
            <v>月基本养老金</v>
          </cell>
          <cell r="AG5" t="str">
            <v>小计</v>
          </cell>
          <cell r="AH5" t="str">
            <v>津贴补贴</v>
          </cell>
          <cell r="AI5" t="str">
            <v>特殊岗位津贴</v>
          </cell>
          <cell r="AJ5" t="str">
            <v>乡镇补贴</v>
          </cell>
          <cell r="AM5" t="str">
            <v>小计</v>
          </cell>
          <cell r="AN5" t="str">
            <v>养老保险金</v>
          </cell>
          <cell r="AO5" t="str">
            <v>职工基本医疗保险</v>
          </cell>
          <cell r="AP5" t="str">
            <v>其他</v>
          </cell>
          <cell r="BJ5" t="str">
            <v>合计</v>
          </cell>
          <cell r="BK5" t="str">
            <v>统一转付养老保险缴费</v>
          </cell>
          <cell r="BL5" t="str">
            <v>统一转付医疗保险缴费</v>
          </cell>
          <cell r="BM5" t="str">
            <v>统一转付工会经费</v>
          </cell>
        </row>
        <row r="6">
          <cell r="A6">
            <v>1</v>
          </cell>
          <cell r="C6" t="str">
            <v>全县合计</v>
          </cell>
          <cell r="G6">
            <v>6905</v>
          </cell>
          <cell r="H6">
            <v>6082</v>
          </cell>
          <cell r="I6">
            <v>1942</v>
          </cell>
          <cell r="J6">
            <v>4140</v>
          </cell>
          <cell r="K6">
            <v>19063813</v>
          </cell>
          <cell r="L6">
            <v>5716065</v>
          </cell>
          <cell r="M6">
            <v>932660</v>
          </cell>
          <cell r="N6">
            <v>1294350</v>
          </cell>
          <cell r="O6">
            <v>690627</v>
          </cell>
          <cell r="P6">
            <v>3778</v>
          </cell>
          <cell r="Q6">
            <v>12</v>
          </cell>
          <cell r="R6">
            <v>48</v>
          </cell>
          <cell r="S6">
            <v>3718</v>
          </cell>
          <cell r="T6">
            <v>14770976</v>
          </cell>
          <cell r="U6">
            <v>82</v>
          </cell>
          <cell r="V6">
            <v>905</v>
          </cell>
          <cell r="W6">
            <v>1398</v>
          </cell>
          <cell r="Y6">
            <v>720109762</v>
          </cell>
          <cell r="Z6">
            <v>550908174</v>
          </cell>
          <cell r="AA6">
            <v>75923173</v>
          </cell>
          <cell r="AB6">
            <v>19492204</v>
          </cell>
          <cell r="AC6">
            <v>26505431</v>
          </cell>
          <cell r="AD6">
            <v>45553902</v>
          </cell>
          <cell r="AE6">
            <v>590441284</v>
          </cell>
          <cell r="AF6">
            <v>227675808</v>
          </cell>
          <cell r="AG6">
            <v>62203444</v>
          </cell>
          <cell r="AH6">
            <v>42724000</v>
          </cell>
          <cell r="AI6">
            <v>8287524</v>
          </cell>
          <cell r="AJ6">
            <v>11191920</v>
          </cell>
          <cell r="AK6">
            <v>5716065</v>
          </cell>
          <cell r="AL6">
            <v>103500000</v>
          </cell>
          <cell r="AM6">
            <v>108684749</v>
          </cell>
          <cell r="AN6">
            <v>75923173</v>
          </cell>
          <cell r="AO6">
            <v>31281576</v>
          </cell>
          <cell r="AP6">
            <v>1480000</v>
          </cell>
          <cell r="AQ6">
            <v>37107313</v>
          </cell>
          <cell r="AR6">
            <v>45553902</v>
          </cell>
          <cell r="AS6">
            <v>3</v>
          </cell>
          <cell r="AT6">
            <v>108898251</v>
          </cell>
          <cell r="AU6">
            <v>48235000</v>
          </cell>
          <cell r="AV6">
            <v>4679812</v>
          </cell>
          <cell r="AW6">
            <v>1896959</v>
          </cell>
          <cell r="AX6">
            <v>15532200</v>
          </cell>
          <cell r="AY6">
            <v>4462000</v>
          </cell>
          <cell r="AZ6">
            <v>33900000</v>
          </cell>
          <cell r="BA6">
            <v>192280</v>
          </cell>
          <cell r="BB6">
            <v>20770227</v>
          </cell>
          <cell r="BC6">
            <v>0</v>
          </cell>
          <cell r="BD6">
            <v>747840</v>
          </cell>
          <cell r="BE6">
            <v>122888</v>
          </cell>
          <cell r="BF6">
            <v>628150</v>
          </cell>
          <cell r="BG6">
            <v>3803280</v>
          </cell>
          <cell r="BH6">
            <v>14716059</v>
          </cell>
          <cell r="BI6">
            <v>752010</v>
          </cell>
          <cell r="BJ6">
            <v>123529469</v>
          </cell>
          <cell r="BK6">
            <v>75923173</v>
          </cell>
          <cell r="BL6">
            <v>45997635</v>
          </cell>
          <cell r="BM6">
            <v>1608661</v>
          </cell>
          <cell r="BN6">
            <v>594004211</v>
          </cell>
        </row>
        <row r="7">
          <cell r="C7" t="str">
            <v>机关事业单位基本养老保险缴费支出</v>
          </cell>
          <cell r="D7">
            <v>2080505</v>
          </cell>
          <cell r="E7" t="str">
            <v>208</v>
          </cell>
          <cell r="Z7">
            <v>75923173</v>
          </cell>
        </row>
        <row r="8">
          <cell r="C8" t="str">
            <v>行政单位医疗</v>
          </cell>
          <cell r="D8">
            <v>2101101</v>
          </cell>
          <cell r="E8" t="str">
            <v>210</v>
          </cell>
          <cell r="Y8">
            <v>720109759</v>
          </cell>
          <cell r="Z8">
            <v>19492204</v>
          </cell>
        </row>
        <row r="9">
          <cell r="C9" t="str">
            <v>事业单位医疗</v>
          </cell>
          <cell r="D9">
            <v>2101102</v>
          </cell>
          <cell r="E9" t="str">
            <v>210</v>
          </cell>
          <cell r="Y9">
            <v>3</v>
          </cell>
          <cell r="Z9">
            <v>26505431</v>
          </cell>
        </row>
        <row r="10">
          <cell r="A10">
            <v>2</v>
          </cell>
          <cell r="C10" t="str">
            <v>住房公积金</v>
          </cell>
          <cell r="D10">
            <v>2210201</v>
          </cell>
          <cell r="E10" t="str">
            <v>221</v>
          </cell>
          <cell r="Z10">
            <v>45553902</v>
          </cell>
          <cell r="AG10">
            <v>0</v>
          </cell>
          <cell r="AM10">
            <v>0</v>
          </cell>
        </row>
        <row r="11">
          <cell r="A11">
            <v>3</v>
          </cell>
          <cell r="C11" t="str">
            <v>行政政法股</v>
          </cell>
          <cell r="D11">
            <v>0</v>
          </cell>
          <cell r="G11">
            <v>953</v>
          </cell>
          <cell r="H11">
            <v>924</v>
          </cell>
          <cell r="I11">
            <v>867</v>
          </cell>
          <cell r="J11">
            <v>57</v>
          </cell>
          <cell r="K11">
            <v>2748516</v>
          </cell>
          <cell r="L11">
            <v>2605284</v>
          </cell>
          <cell r="M11">
            <v>52740</v>
          </cell>
          <cell r="N11">
            <v>612400</v>
          </cell>
          <cell r="O11">
            <v>539125</v>
          </cell>
          <cell r="P11">
            <v>500</v>
          </cell>
          <cell r="Q11">
            <v>2</v>
          </cell>
          <cell r="R11">
            <v>43</v>
          </cell>
          <cell r="S11">
            <v>455</v>
          </cell>
          <cell r="T11">
            <v>1985493</v>
          </cell>
          <cell r="U11">
            <v>10</v>
          </cell>
          <cell r="V11">
            <v>80</v>
          </cell>
          <cell r="W11">
            <v>77</v>
          </cell>
          <cell r="Y11">
            <v>117520695</v>
          </cell>
          <cell r="Z11">
            <v>92966433</v>
          </cell>
          <cell r="AA11">
            <v>11217295</v>
          </cell>
          <cell r="AB11">
            <v>6580749</v>
          </cell>
          <cell r="AC11">
            <v>25841</v>
          </cell>
          <cell r="AD11">
            <v>6730377</v>
          </cell>
          <cell r="AE11">
            <v>87720044</v>
          </cell>
          <cell r="AF11">
            <v>32982192</v>
          </cell>
          <cell r="AG11">
            <v>26176380</v>
          </cell>
          <cell r="AH11">
            <v>19074000</v>
          </cell>
          <cell r="AI11">
            <v>6469500</v>
          </cell>
          <cell r="AJ11">
            <v>632880</v>
          </cell>
          <cell r="AK11">
            <v>2605284</v>
          </cell>
          <cell r="AL11">
            <v>1425000</v>
          </cell>
          <cell r="AM11">
            <v>15842811</v>
          </cell>
          <cell r="AN11">
            <v>11217295</v>
          </cell>
          <cell r="AO11">
            <v>4625516</v>
          </cell>
          <cell r="AP11">
            <v>0</v>
          </cell>
          <cell r="AQ11">
            <v>1958000</v>
          </cell>
          <cell r="AR11">
            <v>6730377</v>
          </cell>
          <cell r="AS11">
            <v>0</v>
          </cell>
          <cell r="AT11">
            <v>27257377</v>
          </cell>
          <cell r="AU11">
            <v>15995000</v>
          </cell>
          <cell r="AV11">
            <v>1120774</v>
          </cell>
          <cell r="AW11">
            <v>280193</v>
          </cell>
          <cell r="AX11">
            <v>7348800</v>
          </cell>
          <cell r="AY11">
            <v>2470000</v>
          </cell>
          <cell r="AZ11">
            <v>0</v>
          </cell>
          <cell r="BA11">
            <v>42610</v>
          </cell>
          <cell r="BB11">
            <v>2543274</v>
          </cell>
          <cell r="BC11">
            <v>0</v>
          </cell>
          <cell r="BD11">
            <v>166080</v>
          </cell>
          <cell r="BE11">
            <v>1200</v>
          </cell>
          <cell r="BF11">
            <v>0</v>
          </cell>
          <cell r="BG11">
            <v>394320</v>
          </cell>
          <cell r="BH11">
            <v>1981074</v>
          </cell>
          <cell r="BI11">
            <v>600</v>
          </cell>
          <cell r="BJ11">
            <v>18272185</v>
          </cell>
          <cell r="BK11">
            <v>11217295</v>
          </cell>
          <cell r="BL11">
            <v>6606590</v>
          </cell>
          <cell r="BM11">
            <v>448300</v>
          </cell>
          <cell r="BN11">
            <v>99248510</v>
          </cell>
        </row>
        <row r="12">
          <cell r="A12">
            <v>4</v>
          </cell>
          <cell r="B12" t="str">
            <v>002001</v>
          </cell>
          <cell r="C12" t="str">
            <v>绥宁县委办</v>
          </cell>
          <cell r="D12">
            <v>2013101</v>
          </cell>
          <cell r="E12" t="str">
            <v>201</v>
          </cell>
          <cell r="F12">
            <v>1</v>
          </cell>
          <cell r="G12">
            <v>46</v>
          </cell>
          <cell r="H12">
            <v>39</v>
          </cell>
          <cell r="I12">
            <v>39</v>
          </cell>
          <cell r="K12">
            <v>130350</v>
          </cell>
          <cell r="L12">
            <v>130350</v>
          </cell>
          <cell r="N12">
            <v>28900</v>
          </cell>
          <cell r="P12">
            <v>79</v>
          </cell>
          <cell r="Q12">
            <v>1</v>
          </cell>
          <cell r="R12">
            <v>11</v>
          </cell>
          <cell r="S12">
            <v>67</v>
          </cell>
          <cell r="T12">
            <v>306002</v>
          </cell>
          <cell r="U12">
            <v>1</v>
          </cell>
          <cell r="V12">
            <v>6</v>
          </cell>
          <cell r="X12">
            <v>20000</v>
          </cell>
          <cell r="Y12">
            <v>5343866</v>
          </cell>
          <cell r="Z12">
            <v>4011384</v>
          </cell>
          <cell r="AA12">
            <v>510510</v>
          </cell>
          <cell r="AB12">
            <v>515666</v>
          </cell>
          <cell r="AC12">
            <v>0</v>
          </cell>
          <cell r="AD12">
            <v>306306</v>
          </cell>
          <cell r="AE12">
            <v>3579420</v>
          </cell>
          <cell r="AF12">
            <v>1564200</v>
          </cell>
          <cell r="AG12">
            <v>858000</v>
          </cell>
          <cell r="AH12">
            <v>858000</v>
          </cell>
          <cell r="AI12">
            <v>0</v>
          </cell>
          <cell r="AJ12">
            <v>0</v>
          </cell>
          <cell r="AK12">
            <v>130350</v>
          </cell>
          <cell r="AL12">
            <v>0</v>
          </cell>
          <cell r="AM12">
            <v>720564</v>
          </cell>
          <cell r="AN12">
            <v>510510</v>
          </cell>
          <cell r="AO12">
            <v>210054</v>
          </cell>
          <cell r="AR12">
            <v>306306</v>
          </cell>
          <cell r="AT12">
            <v>1410354</v>
          </cell>
          <cell r="AU12">
            <v>780000</v>
          </cell>
          <cell r="AV12">
            <v>51051</v>
          </cell>
          <cell r="AW12">
            <v>12763</v>
          </cell>
          <cell r="AX12">
            <v>346800</v>
          </cell>
          <cell r="AY12">
            <v>210000</v>
          </cell>
          <cell r="BA12">
            <v>9740</v>
          </cell>
          <cell r="BB12">
            <v>354092</v>
          </cell>
          <cell r="BD12">
            <v>21120</v>
          </cell>
          <cell r="BE12">
            <v>600</v>
          </cell>
          <cell r="BG12">
            <v>26160</v>
          </cell>
          <cell r="BH12">
            <v>305612</v>
          </cell>
          <cell r="BI12">
            <v>600</v>
          </cell>
          <cell r="BJ12">
            <v>1046596</v>
          </cell>
          <cell r="BK12">
            <v>510510</v>
          </cell>
          <cell r="BL12">
            <v>515666</v>
          </cell>
          <cell r="BM12">
            <v>20420</v>
          </cell>
          <cell r="BN12">
            <v>4297270</v>
          </cell>
        </row>
        <row r="13">
          <cell r="A13">
            <v>5</v>
          </cell>
          <cell r="B13" t="str">
            <v>002002</v>
          </cell>
          <cell r="C13" t="str">
            <v>绥宁县政府办</v>
          </cell>
          <cell r="D13">
            <v>2010301</v>
          </cell>
          <cell r="E13" t="str">
            <v>201</v>
          </cell>
          <cell r="F13">
            <v>1</v>
          </cell>
          <cell r="G13">
            <v>59</v>
          </cell>
          <cell r="H13">
            <v>53</v>
          </cell>
          <cell r="I13">
            <v>53</v>
          </cell>
          <cell r="K13">
            <v>164247</v>
          </cell>
          <cell r="L13">
            <v>164247</v>
          </cell>
          <cell r="N13">
            <v>36550</v>
          </cell>
          <cell r="P13">
            <v>28</v>
          </cell>
          <cell r="R13">
            <v>13</v>
          </cell>
          <cell r="S13">
            <v>15</v>
          </cell>
          <cell r="T13">
            <v>125487</v>
          </cell>
          <cell r="V13">
            <v>6</v>
          </cell>
          <cell r="X13">
            <v>20000</v>
          </cell>
          <cell r="Y13">
            <v>6387893</v>
          </cell>
          <cell r="Z13">
            <v>4934791</v>
          </cell>
          <cell r="AA13">
            <v>660242</v>
          </cell>
          <cell r="AB13">
            <v>396715</v>
          </cell>
          <cell r="AC13">
            <v>0</v>
          </cell>
          <cell r="AD13">
            <v>396145</v>
          </cell>
          <cell r="AE13">
            <v>4629645</v>
          </cell>
          <cell r="AF13">
            <v>1970964</v>
          </cell>
          <cell r="AG13">
            <v>1166000</v>
          </cell>
          <cell r="AH13">
            <v>1166000</v>
          </cell>
          <cell r="AI13">
            <v>0</v>
          </cell>
          <cell r="AJ13">
            <v>0</v>
          </cell>
          <cell r="AK13">
            <v>164247</v>
          </cell>
          <cell r="AL13">
            <v>0</v>
          </cell>
          <cell r="AM13">
            <v>932289</v>
          </cell>
          <cell r="AN13">
            <v>660242</v>
          </cell>
          <cell r="AO13">
            <v>272047</v>
          </cell>
          <cell r="AR13">
            <v>396145</v>
          </cell>
          <cell r="AT13">
            <v>1588100</v>
          </cell>
          <cell r="AU13">
            <v>1060000</v>
          </cell>
          <cell r="AV13">
            <v>66024</v>
          </cell>
          <cell r="AW13">
            <v>16506</v>
          </cell>
          <cell r="AX13">
            <v>438600</v>
          </cell>
          <cell r="BA13">
            <v>6970</v>
          </cell>
          <cell r="BB13">
            <v>170148</v>
          </cell>
          <cell r="BD13">
            <v>9600</v>
          </cell>
          <cell r="BG13">
            <v>35880</v>
          </cell>
          <cell r="BH13">
            <v>124668</v>
          </cell>
          <cell r="BJ13">
            <v>1083366</v>
          </cell>
          <cell r="BK13">
            <v>660242</v>
          </cell>
          <cell r="BL13">
            <v>396715</v>
          </cell>
          <cell r="BM13">
            <v>26409</v>
          </cell>
          <cell r="BN13">
            <v>5304527</v>
          </cell>
        </row>
        <row r="14">
          <cell r="A14">
            <v>6</v>
          </cell>
          <cell r="B14" t="str">
            <v>002003</v>
          </cell>
          <cell r="C14" t="str">
            <v>绥宁县纪检会</v>
          </cell>
          <cell r="D14">
            <v>2011101</v>
          </cell>
          <cell r="E14" t="str">
            <v>201</v>
          </cell>
          <cell r="F14">
            <v>1</v>
          </cell>
          <cell r="G14">
            <v>30</v>
          </cell>
          <cell r="H14">
            <v>81</v>
          </cell>
          <cell r="I14">
            <v>78</v>
          </cell>
          <cell r="J14">
            <v>3</v>
          </cell>
          <cell r="K14">
            <v>268055</v>
          </cell>
          <cell r="L14">
            <v>261025</v>
          </cell>
          <cell r="N14">
            <v>56500</v>
          </cell>
          <cell r="O14">
            <v>24915</v>
          </cell>
          <cell r="P14">
            <v>14</v>
          </cell>
          <cell r="Q14">
            <v>0</v>
          </cell>
          <cell r="R14">
            <v>0</v>
          </cell>
          <cell r="S14">
            <v>14</v>
          </cell>
          <cell r="T14">
            <v>56608</v>
          </cell>
          <cell r="V14">
            <v>3</v>
          </cell>
          <cell r="X14">
            <v>25000</v>
          </cell>
          <cell r="Y14">
            <v>10797070</v>
          </cell>
          <cell r="Z14">
            <v>8621002</v>
          </cell>
          <cell r="AA14">
            <v>1053737</v>
          </cell>
          <cell r="AB14">
            <v>490089</v>
          </cell>
          <cell r="AC14">
            <v>0</v>
          </cell>
          <cell r="AD14">
            <v>632242</v>
          </cell>
          <cell r="AE14">
            <v>7687289</v>
          </cell>
          <cell r="AF14">
            <v>3216660</v>
          </cell>
          <cell r="AG14">
            <v>2014980</v>
          </cell>
          <cell r="AH14">
            <v>1716000</v>
          </cell>
          <cell r="AI14">
            <v>298980</v>
          </cell>
          <cell r="AJ14">
            <v>0</v>
          </cell>
          <cell r="AK14">
            <v>261025</v>
          </cell>
          <cell r="AL14">
            <v>75000</v>
          </cell>
          <cell r="AM14">
            <v>1487382</v>
          </cell>
          <cell r="AN14">
            <v>1053737</v>
          </cell>
          <cell r="AO14">
            <v>433645</v>
          </cell>
          <cell r="AR14">
            <v>632242</v>
          </cell>
          <cell r="AT14">
            <v>3035277</v>
          </cell>
          <cell r="AU14">
            <v>2025000</v>
          </cell>
          <cell r="AV14">
            <v>105374</v>
          </cell>
          <cell r="AW14">
            <v>26343</v>
          </cell>
          <cell r="AX14">
            <v>678000</v>
          </cell>
          <cell r="AY14">
            <v>200000</v>
          </cell>
          <cell r="BA14">
            <v>560</v>
          </cell>
          <cell r="BB14">
            <v>74504</v>
          </cell>
          <cell r="BD14">
            <v>3840</v>
          </cell>
          <cell r="BG14">
            <v>14220</v>
          </cell>
          <cell r="BH14">
            <v>56444</v>
          </cell>
          <cell r="BJ14">
            <v>1585975</v>
          </cell>
          <cell r="BK14">
            <v>1053737</v>
          </cell>
          <cell r="BL14">
            <v>490089</v>
          </cell>
          <cell r="BM14">
            <v>42149</v>
          </cell>
          <cell r="BN14">
            <v>9211095</v>
          </cell>
        </row>
        <row r="15">
          <cell r="A15">
            <v>7</v>
          </cell>
          <cell r="B15" t="str">
            <v>002004</v>
          </cell>
          <cell r="C15" t="str">
            <v>绥宁县人大办</v>
          </cell>
          <cell r="D15">
            <v>2010101</v>
          </cell>
          <cell r="E15" t="str">
            <v>201</v>
          </cell>
          <cell r="F15">
            <v>1</v>
          </cell>
          <cell r="G15">
            <v>19</v>
          </cell>
          <cell r="H15">
            <v>33</v>
          </cell>
          <cell r="I15">
            <v>33</v>
          </cell>
          <cell r="K15">
            <v>129062</v>
          </cell>
          <cell r="L15">
            <v>129062</v>
          </cell>
          <cell r="N15">
            <v>28300</v>
          </cell>
          <cell r="P15">
            <v>32</v>
          </cell>
          <cell r="R15">
            <v>10</v>
          </cell>
          <cell r="S15">
            <v>22</v>
          </cell>
          <cell r="T15">
            <v>136330</v>
          </cell>
          <cell r="V15">
            <v>5</v>
          </cell>
          <cell r="X15">
            <v>20000</v>
          </cell>
          <cell r="Y15">
            <v>4606410</v>
          </cell>
          <cell r="Z15">
            <v>3504261</v>
          </cell>
          <cell r="AA15">
            <v>480761</v>
          </cell>
          <cell r="AB15">
            <v>332931</v>
          </cell>
          <cell r="AC15">
            <v>0</v>
          </cell>
          <cell r="AD15">
            <v>288457</v>
          </cell>
          <cell r="AE15">
            <v>3370278</v>
          </cell>
          <cell r="AF15">
            <v>1548744</v>
          </cell>
          <cell r="AG15">
            <v>726000</v>
          </cell>
          <cell r="AH15">
            <v>726000</v>
          </cell>
          <cell r="AI15">
            <v>0</v>
          </cell>
          <cell r="AJ15">
            <v>0</v>
          </cell>
          <cell r="AK15">
            <v>129062</v>
          </cell>
          <cell r="AL15">
            <v>0</v>
          </cell>
          <cell r="AM15">
            <v>678015</v>
          </cell>
          <cell r="AN15">
            <v>480761</v>
          </cell>
          <cell r="AO15">
            <v>197254</v>
          </cell>
          <cell r="AR15">
            <v>288457</v>
          </cell>
          <cell r="AT15">
            <v>1065475</v>
          </cell>
          <cell r="AU15">
            <v>660000</v>
          </cell>
          <cell r="AV15">
            <v>48076</v>
          </cell>
          <cell r="AW15">
            <v>12019</v>
          </cell>
          <cell r="AX15">
            <v>339600</v>
          </cell>
          <cell r="BA15">
            <v>5780</v>
          </cell>
          <cell r="BB15">
            <v>170657</v>
          </cell>
          <cell r="BD15">
            <v>10560</v>
          </cell>
          <cell r="BG15">
            <v>24420</v>
          </cell>
          <cell r="BH15">
            <v>135677</v>
          </cell>
          <cell r="BJ15">
            <v>832922</v>
          </cell>
          <cell r="BK15">
            <v>480761</v>
          </cell>
          <cell r="BL15">
            <v>332931</v>
          </cell>
          <cell r="BM15">
            <v>19230</v>
          </cell>
          <cell r="BN15">
            <v>3773488</v>
          </cell>
        </row>
        <row r="16">
          <cell r="A16">
            <v>8</v>
          </cell>
          <cell r="B16" t="str">
            <v>002005</v>
          </cell>
          <cell r="C16" t="str">
            <v>绥宁县政协办</v>
          </cell>
          <cell r="D16">
            <v>2010201</v>
          </cell>
          <cell r="E16" t="str">
            <v>201</v>
          </cell>
          <cell r="F16">
            <v>1</v>
          </cell>
          <cell r="G16">
            <v>12</v>
          </cell>
          <cell r="H16">
            <v>24</v>
          </cell>
          <cell r="I16">
            <v>24</v>
          </cell>
          <cell r="K16">
            <v>93810</v>
          </cell>
          <cell r="L16">
            <v>93810</v>
          </cell>
          <cell r="N16">
            <v>19450</v>
          </cell>
          <cell r="P16">
            <v>27</v>
          </cell>
          <cell r="Q16">
            <v>0</v>
          </cell>
          <cell r="R16">
            <v>7</v>
          </cell>
          <cell r="S16">
            <v>20</v>
          </cell>
          <cell r="T16">
            <v>118055</v>
          </cell>
          <cell r="V16">
            <v>4</v>
          </cell>
          <cell r="X16">
            <v>20000</v>
          </cell>
          <cell r="Y16">
            <v>3362684</v>
          </cell>
          <cell r="Z16">
            <v>2542689</v>
          </cell>
          <cell r="AA16">
            <v>349506</v>
          </cell>
          <cell r="AB16">
            <v>260785</v>
          </cell>
          <cell r="AC16">
            <v>0</v>
          </cell>
          <cell r="AD16">
            <v>209704</v>
          </cell>
          <cell r="AE16">
            <v>2450142</v>
          </cell>
          <cell r="AF16">
            <v>1125720</v>
          </cell>
          <cell r="AG16">
            <v>528000</v>
          </cell>
          <cell r="AH16">
            <v>528000</v>
          </cell>
          <cell r="AI16">
            <v>0</v>
          </cell>
          <cell r="AJ16">
            <v>0</v>
          </cell>
          <cell r="AK16">
            <v>93810</v>
          </cell>
          <cell r="AL16">
            <v>0</v>
          </cell>
          <cell r="AM16">
            <v>492908</v>
          </cell>
          <cell r="AN16">
            <v>349506</v>
          </cell>
          <cell r="AO16">
            <v>143402</v>
          </cell>
          <cell r="AR16">
            <v>209704</v>
          </cell>
          <cell r="AT16">
            <v>761319</v>
          </cell>
          <cell r="AU16">
            <v>480000</v>
          </cell>
          <cell r="AV16">
            <v>34951</v>
          </cell>
          <cell r="AW16">
            <v>8738</v>
          </cell>
          <cell r="AX16">
            <v>233400</v>
          </cell>
          <cell r="BA16">
            <v>4230</v>
          </cell>
          <cell r="BB16">
            <v>151223</v>
          </cell>
          <cell r="BD16">
            <v>13440</v>
          </cell>
          <cell r="BG16">
            <v>20400</v>
          </cell>
          <cell r="BH16">
            <v>117383</v>
          </cell>
          <cell r="BJ16">
            <v>624271</v>
          </cell>
          <cell r="BK16">
            <v>349506</v>
          </cell>
          <cell r="BL16">
            <v>260785</v>
          </cell>
          <cell r="BM16">
            <v>13980</v>
          </cell>
          <cell r="BN16">
            <v>2738413</v>
          </cell>
        </row>
        <row r="17">
          <cell r="A17">
            <v>9</v>
          </cell>
          <cell r="B17" t="str">
            <v>002006</v>
          </cell>
          <cell r="C17" t="str">
            <v>绥宁县组织部</v>
          </cell>
          <cell r="D17">
            <v>2013201</v>
          </cell>
          <cell r="E17" t="str">
            <v>201</v>
          </cell>
          <cell r="F17">
            <v>1</v>
          </cell>
          <cell r="G17">
            <v>24</v>
          </cell>
          <cell r="H17">
            <v>20</v>
          </cell>
          <cell r="I17">
            <v>20</v>
          </cell>
          <cell r="K17">
            <v>57047</v>
          </cell>
          <cell r="L17">
            <v>57047</v>
          </cell>
          <cell r="N17">
            <v>14400</v>
          </cell>
          <cell r="P17">
            <v>4</v>
          </cell>
          <cell r="Q17">
            <v>0</v>
          </cell>
          <cell r="R17">
            <v>0</v>
          </cell>
          <cell r="S17">
            <v>4</v>
          </cell>
          <cell r="T17">
            <v>15597</v>
          </cell>
          <cell r="X17">
            <v>10000</v>
          </cell>
          <cell r="Y17">
            <v>2076288</v>
          </cell>
          <cell r="Z17">
            <v>1585071</v>
          </cell>
          <cell r="AA17">
            <v>236322</v>
          </cell>
          <cell r="AB17">
            <v>113102</v>
          </cell>
          <cell r="AC17">
            <v>0</v>
          </cell>
          <cell r="AD17">
            <v>141793</v>
          </cell>
          <cell r="AE17">
            <v>1657255</v>
          </cell>
          <cell r="AF17">
            <v>684564</v>
          </cell>
          <cell r="AG17">
            <v>440000</v>
          </cell>
          <cell r="AH17">
            <v>440000</v>
          </cell>
          <cell r="AI17">
            <v>0</v>
          </cell>
          <cell r="AJ17">
            <v>0</v>
          </cell>
          <cell r="AK17">
            <v>57047</v>
          </cell>
          <cell r="AL17">
            <v>0</v>
          </cell>
          <cell r="AM17">
            <v>333851</v>
          </cell>
          <cell r="AN17">
            <v>236322</v>
          </cell>
          <cell r="AO17">
            <v>97529</v>
          </cell>
          <cell r="AR17">
            <v>141793</v>
          </cell>
          <cell r="AT17">
            <v>402500</v>
          </cell>
          <cell r="AU17">
            <v>200000</v>
          </cell>
          <cell r="AV17">
            <v>23632</v>
          </cell>
          <cell r="AW17">
            <v>5908</v>
          </cell>
          <cell r="AX17">
            <v>172800</v>
          </cell>
          <cell r="BA17">
            <v>160</v>
          </cell>
          <cell r="BB17">
            <v>16533</v>
          </cell>
          <cell r="BD17">
            <v>960</v>
          </cell>
          <cell r="BH17">
            <v>15573</v>
          </cell>
          <cell r="BJ17">
            <v>358876</v>
          </cell>
          <cell r="BK17">
            <v>236322</v>
          </cell>
          <cell r="BL17">
            <v>113102</v>
          </cell>
          <cell r="BM17">
            <v>9452</v>
          </cell>
          <cell r="BN17">
            <v>1717412</v>
          </cell>
        </row>
        <row r="18">
          <cell r="A18">
            <v>11</v>
          </cell>
          <cell r="B18" t="str">
            <v>002008</v>
          </cell>
          <cell r="C18" t="str">
            <v>绥宁县政法委</v>
          </cell>
          <cell r="D18">
            <v>2013601</v>
          </cell>
          <cell r="E18" t="str">
            <v>201</v>
          </cell>
          <cell r="F18">
            <v>1</v>
          </cell>
          <cell r="G18">
            <v>12</v>
          </cell>
          <cell r="H18">
            <v>16</v>
          </cell>
          <cell r="I18">
            <v>16</v>
          </cell>
          <cell r="K18">
            <v>53336</v>
          </cell>
          <cell r="L18">
            <v>53336</v>
          </cell>
          <cell r="N18">
            <v>12600</v>
          </cell>
          <cell r="O18">
            <v>19200</v>
          </cell>
          <cell r="P18">
            <v>12</v>
          </cell>
          <cell r="Q18">
            <v>0</v>
          </cell>
          <cell r="S18">
            <v>12</v>
          </cell>
          <cell r="T18">
            <v>51696</v>
          </cell>
          <cell r="V18">
            <v>1</v>
          </cell>
          <cell r="X18">
            <v>20000</v>
          </cell>
          <cell r="Y18">
            <v>2255457</v>
          </cell>
          <cell r="Z18">
            <v>1783482</v>
          </cell>
          <cell r="AA18">
            <v>209074</v>
          </cell>
          <cell r="AB18">
            <v>137457</v>
          </cell>
          <cell r="AC18">
            <v>0</v>
          </cell>
          <cell r="AD18">
            <v>125444</v>
          </cell>
          <cell r="AE18">
            <v>1696315</v>
          </cell>
          <cell r="AF18">
            <v>640032</v>
          </cell>
          <cell r="AG18">
            <v>582400</v>
          </cell>
          <cell r="AH18">
            <v>352000</v>
          </cell>
          <cell r="AI18">
            <v>230400</v>
          </cell>
          <cell r="AJ18">
            <v>0</v>
          </cell>
          <cell r="AK18">
            <v>53336</v>
          </cell>
          <cell r="AL18">
            <v>0</v>
          </cell>
          <cell r="AM18">
            <v>295103</v>
          </cell>
          <cell r="AN18">
            <v>209074</v>
          </cell>
          <cell r="AO18">
            <v>86029</v>
          </cell>
          <cell r="AR18">
            <v>125444</v>
          </cell>
          <cell r="AT18">
            <v>497814</v>
          </cell>
          <cell r="AU18">
            <v>320000</v>
          </cell>
          <cell r="AV18">
            <v>20907</v>
          </cell>
          <cell r="AW18">
            <v>5227</v>
          </cell>
          <cell r="AX18">
            <v>151200</v>
          </cell>
          <cell r="BA18">
            <v>480</v>
          </cell>
          <cell r="BB18">
            <v>61328</v>
          </cell>
          <cell r="BD18">
            <v>4800</v>
          </cell>
          <cell r="BG18">
            <v>5100</v>
          </cell>
          <cell r="BH18">
            <v>51428</v>
          </cell>
          <cell r="BJ18">
            <v>354893</v>
          </cell>
          <cell r="BK18">
            <v>209074</v>
          </cell>
          <cell r="BL18">
            <v>137457</v>
          </cell>
          <cell r="BM18">
            <v>8362</v>
          </cell>
          <cell r="BN18">
            <v>1900564</v>
          </cell>
        </row>
        <row r="19">
          <cell r="A19">
            <v>12</v>
          </cell>
          <cell r="B19" t="str">
            <v>002009</v>
          </cell>
          <cell r="C19" t="str">
            <v>绥宁县统战部</v>
          </cell>
          <cell r="D19">
            <v>2013401</v>
          </cell>
          <cell r="E19" t="str">
            <v>201</v>
          </cell>
          <cell r="F19">
            <v>1</v>
          </cell>
          <cell r="G19">
            <v>10</v>
          </cell>
          <cell r="H19">
            <v>12</v>
          </cell>
          <cell r="I19">
            <v>12</v>
          </cell>
          <cell r="K19">
            <v>41620</v>
          </cell>
          <cell r="L19">
            <v>41620</v>
          </cell>
          <cell r="N19">
            <v>9750</v>
          </cell>
          <cell r="P19">
            <v>7</v>
          </cell>
          <cell r="Q19">
            <v>0</v>
          </cell>
          <cell r="R19">
            <v>0</v>
          </cell>
          <cell r="S19">
            <v>7</v>
          </cell>
          <cell r="T19">
            <v>28876</v>
          </cell>
          <cell r="V19">
            <v>1</v>
          </cell>
          <cell r="X19">
            <v>10000</v>
          </cell>
          <cell r="Y19">
            <v>1419081</v>
          </cell>
          <cell r="Z19">
            <v>1066486</v>
          </cell>
          <cell r="AA19">
            <v>161012</v>
          </cell>
          <cell r="AB19">
            <v>94976</v>
          </cell>
          <cell r="AC19">
            <v>0</v>
          </cell>
          <cell r="AD19">
            <v>96607</v>
          </cell>
          <cell r="AE19">
            <v>1128884</v>
          </cell>
          <cell r="AF19">
            <v>499440</v>
          </cell>
          <cell r="AG19">
            <v>264000</v>
          </cell>
          <cell r="AH19">
            <v>264000</v>
          </cell>
          <cell r="AI19">
            <v>0</v>
          </cell>
          <cell r="AJ19">
            <v>0</v>
          </cell>
          <cell r="AK19">
            <v>41620</v>
          </cell>
          <cell r="AL19">
            <v>0</v>
          </cell>
          <cell r="AM19">
            <v>227217</v>
          </cell>
          <cell r="AN19">
            <v>161012</v>
          </cell>
          <cell r="AO19">
            <v>66205</v>
          </cell>
          <cell r="AR19">
            <v>96607</v>
          </cell>
          <cell r="AT19">
            <v>257406</v>
          </cell>
          <cell r="AU19">
            <v>120000</v>
          </cell>
          <cell r="AV19">
            <v>16101</v>
          </cell>
          <cell r="AW19">
            <v>4025</v>
          </cell>
          <cell r="AX19">
            <v>117000</v>
          </cell>
          <cell r="BA19">
            <v>280</v>
          </cell>
          <cell r="BB19">
            <v>32791</v>
          </cell>
          <cell r="BG19">
            <v>4020</v>
          </cell>
          <cell r="BH19">
            <v>28771</v>
          </cell>
          <cell r="BJ19">
            <v>262428</v>
          </cell>
          <cell r="BK19">
            <v>161012</v>
          </cell>
          <cell r="BL19">
            <v>94976</v>
          </cell>
          <cell r="BM19">
            <v>6440</v>
          </cell>
          <cell r="BN19">
            <v>1156653</v>
          </cell>
        </row>
        <row r="20">
          <cell r="A20">
            <v>13</v>
          </cell>
          <cell r="B20" t="str">
            <v>002010</v>
          </cell>
          <cell r="C20" t="str">
            <v>绥宁县信访局</v>
          </cell>
          <cell r="D20">
            <v>2010301</v>
          </cell>
          <cell r="E20" t="str">
            <v>201</v>
          </cell>
          <cell r="F20">
            <v>1</v>
          </cell>
          <cell r="G20">
            <v>5</v>
          </cell>
          <cell r="H20">
            <v>7</v>
          </cell>
          <cell r="I20">
            <v>7</v>
          </cell>
          <cell r="K20">
            <v>20209</v>
          </cell>
          <cell r="L20">
            <v>20209</v>
          </cell>
          <cell r="N20">
            <v>5050</v>
          </cell>
          <cell r="P20">
            <v>1</v>
          </cell>
          <cell r="Q20">
            <v>0</v>
          </cell>
          <cell r="R20">
            <v>0</v>
          </cell>
          <cell r="S20">
            <v>1</v>
          </cell>
          <cell r="T20">
            <v>3872</v>
          </cell>
          <cell r="X20">
            <v>5000</v>
          </cell>
          <cell r="Y20">
            <v>694378</v>
          </cell>
          <cell r="Z20">
            <v>522775</v>
          </cell>
          <cell r="AA20">
            <v>83343</v>
          </cell>
          <cell r="AB20">
            <v>38254</v>
          </cell>
          <cell r="AC20">
            <v>0</v>
          </cell>
          <cell r="AD20">
            <v>50006</v>
          </cell>
          <cell r="AE20">
            <v>584453</v>
          </cell>
          <cell r="AF20">
            <v>242508</v>
          </cell>
          <cell r="AG20">
            <v>154000</v>
          </cell>
          <cell r="AH20">
            <v>154000</v>
          </cell>
          <cell r="AI20">
            <v>0</v>
          </cell>
          <cell r="AJ20">
            <v>0</v>
          </cell>
          <cell r="AK20">
            <v>20209</v>
          </cell>
          <cell r="AL20">
            <v>0</v>
          </cell>
          <cell r="AM20">
            <v>117730</v>
          </cell>
          <cell r="AN20">
            <v>83343</v>
          </cell>
          <cell r="AO20">
            <v>34387</v>
          </cell>
          <cell r="AR20">
            <v>50006</v>
          </cell>
          <cell r="AT20">
            <v>106058</v>
          </cell>
          <cell r="AU20">
            <v>35000</v>
          </cell>
          <cell r="AV20">
            <v>8334</v>
          </cell>
          <cell r="AW20">
            <v>2084</v>
          </cell>
          <cell r="AX20">
            <v>60600</v>
          </cell>
          <cell r="BA20">
            <v>40</v>
          </cell>
          <cell r="BB20">
            <v>3867</v>
          </cell>
          <cell r="BH20">
            <v>3867</v>
          </cell>
          <cell r="BJ20">
            <v>124930</v>
          </cell>
          <cell r="BK20">
            <v>83343</v>
          </cell>
          <cell r="BL20">
            <v>38254</v>
          </cell>
          <cell r="BM20">
            <v>3333</v>
          </cell>
          <cell r="BN20">
            <v>569448</v>
          </cell>
        </row>
        <row r="21">
          <cell r="A21">
            <v>14</v>
          </cell>
          <cell r="B21" t="str">
            <v>002012</v>
          </cell>
          <cell r="C21" t="str">
            <v>绥宁县老干局</v>
          </cell>
          <cell r="D21">
            <v>2013601</v>
          </cell>
          <cell r="E21" t="str">
            <v>201</v>
          </cell>
          <cell r="F21">
            <v>1</v>
          </cell>
          <cell r="G21">
            <v>7</v>
          </cell>
          <cell r="H21">
            <v>6</v>
          </cell>
          <cell r="I21">
            <v>5</v>
          </cell>
          <cell r="J21">
            <v>1</v>
          </cell>
          <cell r="K21">
            <v>20887</v>
          </cell>
          <cell r="L21">
            <v>17846</v>
          </cell>
          <cell r="N21">
            <v>3650</v>
          </cell>
          <cell r="P21">
            <v>3</v>
          </cell>
          <cell r="Q21">
            <v>0</v>
          </cell>
          <cell r="R21">
            <v>0</v>
          </cell>
          <cell r="S21">
            <v>3</v>
          </cell>
          <cell r="T21">
            <v>10335</v>
          </cell>
          <cell r="U21">
            <v>8</v>
          </cell>
          <cell r="V21">
            <v>4</v>
          </cell>
          <cell r="X21">
            <v>5000</v>
          </cell>
          <cell r="Y21">
            <v>697545</v>
          </cell>
          <cell r="Z21">
            <v>524877</v>
          </cell>
          <cell r="AA21">
            <v>80698</v>
          </cell>
          <cell r="AB21">
            <v>43551</v>
          </cell>
          <cell r="AC21">
            <v>0</v>
          </cell>
          <cell r="AD21">
            <v>48419</v>
          </cell>
          <cell r="AE21">
            <v>565786</v>
          </cell>
          <cell r="AF21">
            <v>250644</v>
          </cell>
          <cell r="AG21">
            <v>110000</v>
          </cell>
          <cell r="AH21">
            <v>110000</v>
          </cell>
          <cell r="AI21">
            <v>0</v>
          </cell>
          <cell r="AJ21">
            <v>0</v>
          </cell>
          <cell r="AK21">
            <v>17846</v>
          </cell>
          <cell r="AL21">
            <v>25000</v>
          </cell>
          <cell r="AM21">
            <v>113877</v>
          </cell>
          <cell r="AN21">
            <v>80698</v>
          </cell>
          <cell r="AO21">
            <v>33179</v>
          </cell>
          <cell r="AR21">
            <v>48419</v>
          </cell>
          <cell r="AT21">
            <v>84007</v>
          </cell>
          <cell r="AU21">
            <v>30000</v>
          </cell>
          <cell r="AV21">
            <v>8070</v>
          </cell>
          <cell r="AW21">
            <v>2017</v>
          </cell>
          <cell r="AX21">
            <v>43800</v>
          </cell>
          <cell r="BA21">
            <v>120</v>
          </cell>
          <cell r="BB21">
            <v>47752</v>
          </cell>
          <cell r="BD21">
            <v>960</v>
          </cell>
          <cell r="BG21">
            <v>36420</v>
          </cell>
          <cell r="BH21">
            <v>10372</v>
          </cell>
          <cell r="BJ21">
            <v>127477</v>
          </cell>
          <cell r="BK21">
            <v>80698</v>
          </cell>
          <cell r="BL21">
            <v>43551</v>
          </cell>
          <cell r="BM21">
            <v>3228</v>
          </cell>
          <cell r="BN21">
            <v>570068</v>
          </cell>
        </row>
        <row r="22">
          <cell r="A22">
            <v>15</v>
          </cell>
          <cell r="B22" t="str">
            <v>002013</v>
          </cell>
          <cell r="C22" t="str">
            <v>绥宁县编办</v>
          </cell>
          <cell r="D22">
            <v>2013601</v>
          </cell>
          <cell r="E22" t="str">
            <v>201</v>
          </cell>
          <cell r="F22">
            <v>1</v>
          </cell>
          <cell r="G22">
            <v>11</v>
          </cell>
          <cell r="H22">
            <v>9</v>
          </cell>
          <cell r="I22">
            <v>8</v>
          </cell>
          <cell r="J22">
            <v>1</v>
          </cell>
          <cell r="K22">
            <v>25141</v>
          </cell>
          <cell r="L22">
            <v>22696</v>
          </cell>
          <cell r="N22">
            <v>5550</v>
          </cell>
          <cell r="P22">
            <v>2</v>
          </cell>
          <cell r="Q22">
            <v>0</v>
          </cell>
          <cell r="R22">
            <v>0</v>
          </cell>
          <cell r="S22">
            <v>2</v>
          </cell>
          <cell r="T22">
            <v>8912</v>
          </cell>
          <cell r="X22">
            <v>5000</v>
          </cell>
          <cell r="Y22">
            <v>872485</v>
          </cell>
          <cell r="Z22">
            <v>652123</v>
          </cell>
          <cell r="AA22">
            <v>105078</v>
          </cell>
          <cell r="AB22">
            <v>52237</v>
          </cell>
          <cell r="AC22">
            <v>0</v>
          </cell>
          <cell r="AD22">
            <v>63047</v>
          </cell>
          <cell r="AE22">
            <v>736894</v>
          </cell>
          <cell r="AF22">
            <v>301692</v>
          </cell>
          <cell r="AG22">
            <v>176000</v>
          </cell>
          <cell r="AH22">
            <v>176000</v>
          </cell>
          <cell r="AI22">
            <v>0</v>
          </cell>
          <cell r="AJ22">
            <v>0</v>
          </cell>
          <cell r="AK22">
            <v>22696</v>
          </cell>
          <cell r="AL22">
            <v>25000</v>
          </cell>
          <cell r="AM22">
            <v>148459</v>
          </cell>
          <cell r="AN22">
            <v>105078</v>
          </cell>
          <cell r="AO22">
            <v>43381</v>
          </cell>
          <cell r="AR22">
            <v>63047</v>
          </cell>
          <cell r="AT22">
            <v>124815</v>
          </cell>
          <cell r="AU22">
            <v>45000</v>
          </cell>
          <cell r="AV22">
            <v>10508</v>
          </cell>
          <cell r="AW22">
            <v>2627</v>
          </cell>
          <cell r="AX22">
            <v>66600</v>
          </cell>
          <cell r="BA22">
            <v>80</v>
          </cell>
          <cell r="BB22">
            <v>10776</v>
          </cell>
          <cell r="BD22">
            <v>1920</v>
          </cell>
          <cell r="BH22">
            <v>8856</v>
          </cell>
          <cell r="BJ22">
            <v>161518</v>
          </cell>
          <cell r="BK22">
            <v>105078</v>
          </cell>
          <cell r="BL22">
            <v>52237</v>
          </cell>
          <cell r="BM22">
            <v>4203</v>
          </cell>
          <cell r="BN22">
            <v>710967</v>
          </cell>
        </row>
        <row r="23">
          <cell r="A23">
            <v>16</v>
          </cell>
          <cell r="B23" t="str">
            <v>002014</v>
          </cell>
          <cell r="C23" t="str">
            <v>绥宁县团委</v>
          </cell>
          <cell r="D23">
            <v>2012901</v>
          </cell>
          <cell r="E23" t="str">
            <v>201</v>
          </cell>
          <cell r="F23">
            <v>1</v>
          </cell>
          <cell r="G23">
            <v>4</v>
          </cell>
          <cell r="H23">
            <v>3</v>
          </cell>
          <cell r="I23">
            <v>3</v>
          </cell>
          <cell r="K23">
            <v>7183</v>
          </cell>
          <cell r="L23">
            <v>7183</v>
          </cell>
          <cell r="N23">
            <v>2100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X23">
            <v>5000</v>
          </cell>
          <cell r="Y23">
            <v>267765</v>
          </cell>
          <cell r="Z23">
            <v>203564</v>
          </cell>
          <cell r="AA23">
            <v>31876</v>
          </cell>
          <cell r="AB23">
            <v>13200</v>
          </cell>
          <cell r="AC23">
            <v>0</v>
          </cell>
          <cell r="AD23">
            <v>19125</v>
          </cell>
          <cell r="AE23">
            <v>223580</v>
          </cell>
          <cell r="AF23">
            <v>86196</v>
          </cell>
          <cell r="AG23">
            <v>66000</v>
          </cell>
          <cell r="AH23">
            <v>66000</v>
          </cell>
          <cell r="AI23">
            <v>0</v>
          </cell>
          <cell r="AJ23">
            <v>0</v>
          </cell>
          <cell r="AK23">
            <v>7183</v>
          </cell>
          <cell r="AL23">
            <v>0</v>
          </cell>
          <cell r="AM23">
            <v>45076</v>
          </cell>
          <cell r="AN23">
            <v>31876</v>
          </cell>
          <cell r="AO23">
            <v>13200</v>
          </cell>
          <cell r="AR23">
            <v>19125</v>
          </cell>
          <cell r="AT23">
            <v>44185</v>
          </cell>
          <cell r="AU23">
            <v>15000</v>
          </cell>
          <cell r="AV23">
            <v>3188</v>
          </cell>
          <cell r="AW23">
            <v>797</v>
          </cell>
          <cell r="AX23">
            <v>25200</v>
          </cell>
          <cell r="BA23">
            <v>0</v>
          </cell>
          <cell r="BB23">
            <v>0</v>
          </cell>
          <cell r="BH23">
            <v>0</v>
          </cell>
          <cell r="BJ23">
            <v>46351</v>
          </cell>
          <cell r="BK23">
            <v>31876</v>
          </cell>
          <cell r="BL23">
            <v>13200</v>
          </cell>
          <cell r="BM23">
            <v>1275</v>
          </cell>
          <cell r="BN23">
            <v>221414</v>
          </cell>
        </row>
        <row r="24">
          <cell r="A24">
            <v>17</v>
          </cell>
          <cell r="B24" t="str">
            <v>002015</v>
          </cell>
          <cell r="C24" t="str">
            <v>绥宁县妇联</v>
          </cell>
          <cell r="D24">
            <v>2012901</v>
          </cell>
          <cell r="E24" t="str">
            <v>201</v>
          </cell>
          <cell r="F24">
            <v>1</v>
          </cell>
          <cell r="G24">
            <v>4</v>
          </cell>
          <cell r="H24">
            <v>5</v>
          </cell>
          <cell r="I24">
            <v>5</v>
          </cell>
          <cell r="K24">
            <v>15268</v>
          </cell>
          <cell r="L24">
            <v>15268</v>
          </cell>
          <cell r="N24">
            <v>3500</v>
          </cell>
          <cell r="P24">
            <v>4</v>
          </cell>
          <cell r="Q24">
            <v>0</v>
          </cell>
          <cell r="R24">
            <v>0</v>
          </cell>
          <cell r="S24">
            <v>4</v>
          </cell>
          <cell r="T24">
            <v>15870</v>
          </cell>
          <cell r="X24">
            <v>5000</v>
          </cell>
          <cell r="Y24">
            <v>523335</v>
          </cell>
          <cell r="Z24">
            <v>383356</v>
          </cell>
          <cell r="AA24">
            <v>61697</v>
          </cell>
          <cell r="AB24">
            <v>41264</v>
          </cell>
          <cell r="AC24">
            <v>0</v>
          </cell>
          <cell r="AD24">
            <v>37018</v>
          </cell>
          <cell r="AE24">
            <v>432628</v>
          </cell>
          <cell r="AF24">
            <v>183216</v>
          </cell>
          <cell r="AG24">
            <v>110000</v>
          </cell>
          <cell r="AH24">
            <v>110000</v>
          </cell>
          <cell r="AI24">
            <v>0</v>
          </cell>
          <cell r="AJ24">
            <v>0</v>
          </cell>
          <cell r="AK24">
            <v>15268</v>
          </cell>
          <cell r="AL24">
            <v>0</v>
          </cell>
          <cell r="AM24">
            <v>87126</v>
          </cell>
          <cell r="AN24">
            <v>61697</v>
          </cell>
          <cell r="AO24">
            <v>25429</v>
          </cell>
          <cell r="AR24">
            <v>37018</v>
          </cell>
          <cell r="AT24">
            <v>74872</v>
          </cell>
          <cell r="AU24">
            <v>25000</v>
          </cell>
          <cell r="AV24">
            <v>6170</v>
          </cell>
          <cell r="AW24">
            <v>1542</v>
          </cell>
          <cell r="AX24">
            <v>42000</v>
          </cell>
          <cell r="BA24">
            <v>160</v>
          </cell>
          <cell r="BB24">
            <v>15835</v>
          </cell>
          <cell r="BH24">
            <v>15835</v>
          </cell>
          <cell r="BJ24">
            <v>105429</v>
          </cell>
          <cell r="BK24">
            <v>61697</v>
          </cell>
          <cell r="BL24">
            <v>41264</v>
          </cell>
          <cell r="BM24">
            <v>2468</v>
          </cell>
          <cell r="BN24">
            <v>417906</v>
          </cell>
        </row>
        <row r="25">
          <cell r="A25">
            <v>18</v>
          </cell>
          <cell r="B25" t="str">
            <v>002016</v>
          </cell>
          <cell r="C25" t="str">
            <v>绥宁县委党校</v>
          </cell>
          <cell r="D25">
            <v>2050802</v>
          </cell>
          <cell r="E25" t="str">
            <v>205</v>
          </cell>
          <cell r="F25">
            <v>1</v>
          </cell>
          <cell r="G25">
            <v>17</v>
          </cell>
          <cell r="H25">
            <v>17</v>
          </cell>
          <cell r="I25">
            <v>16</v>
          </cell>
          <cell r="J25">
            <v>1</v>
          </cell>
          <cell r="K25">
            <v>57290</v>
          </cell>
          <cell r="L25">
            <v>51538</v>
          </cell>
          <cell r="N25">
            <v>12500</v>
          </cell>
          <cell r="P25">
            <v>13</v>
          </cell>
          <cell r="Q25">
            <v>0</v>
          </cell>
          <cell r="S25">
            <v>13</v>
          </cell>
          <cell r="T25">
            <v>49182</v>
          </cell>
          <cell r="V25">
            <v>2</v>
          </cell>
          <cell r="X25">
            <v>10000</v>
          </cell>
          <cell r="Y25">
            <v>1975520</v>
          </cell>
          <cell r="Z25">
            <v>1477398</v>
          </cell>
          <cell r="AA25">
            <v>223204</v>
          </cell>
          <cell r="AB25">
            <v>140996</v>
          </cell>
          <cell r="AC25">
            <v>0</v>
          </cell>
          <cell r="AD25">
            <v>133922</v>
          </cell>
          <cell r="AE25">
            <v>1564975</v>
          </cell>
          <cell r="AF25">
            <v>687480</v>
          </cell>
          <cell r="AG25">
            <v>352000</v>
          </cell>
          <cell r="AH25">
            <v>352000</v>
          </cell>
          <cell r="AI25">
            <v>0</v>
          </cell>
          <cell r="AJ25">
            <v>0</v>
          </cell>
          <cell r="AK25">
            <v>51538</v>
          </cell>
          <cell r="AL25">
            <v>25000</v>
          </cell>
          <cell r="AM25">
            <v>315035</v>
          </cell>
          <cell r="AN25">
            <v>223204</v>
          </cell>
          <cell r="AO25">
            <v>91831</v>
          </cell>
          <cell r="AR25">
            <v>133922</v>
          </cell>
          <cell r="AT25">
            <v>348420</v>
          </cell>
          <cell r="AU25">
            <v>170000</v>
          </cell>
          <cell r="AV25">
            <v>22320</v>
          </cell>
          <cell r="AW25">
            <v>5580</v>
          </cell>
          <cell r="AX25">
            <v>150000</v>
          </cell>
          <cell r="BA25">
            <v>520</v>
          </cell>
          <cell r="BB25">
            <v>62125</v>
          </cell>
          <cell r="BD25">
            <v>3840</v>
          </cell>
          <cell r="BG25">
            <v>9120</v>
          </cell>
          <cell r="BH25">
            <v>49165</v>
          </cell>
          <cell r="BJ25">
            <v>373128</v>
          </cell>
          <cell r="BK25">
            <v>223204</v>
          </cell>
          <cell r="BL25">
            <v>140996</v>
          </cell>
          <cell r="BM25">
            <v>8928</v>
          </cell>
          <cell r="BN25">
            <v>1602392</v>
          </cell>
        </row>
        <row r="26">
          <cell r="A26">
            <v>19</v>
          </cell>
          <cell r="B26" t="str">
            <v>002018</v>
          </cell>
          <cell r="C26" t="str">
            <v>绥宁县工业园区管委会</v>
          </cell>
          <cell r="D26">
            <v>2010301</v>
          </cell>
          <cell r="E26" t="str">
            <v>201</v>
          </cell>
          <cell r="F26">
            <v>1</v>
          </cell>
          <cell r="G26">
            <v>10</v>
          </cell>
          <cell r="H26">
            <v>22</v>
          </cell>
          <cell r="I26">
            <v>15</v>
          </cell>
          <cell r="J26">
            <v>7</v>
          </cell>
          <cell r="K26">
            <v>71347</v>
          </cell>
          <cell r="L26">
            <v>51580</v>
          </cell>
          <cell r="M26">
            <v>1100</v>
          </cell>
          <cell r="N26">
            <v>13650</v>
          </cell>
          <cell r="P26">
            <v>0</v>
          </cell>
          <cell r="S26">
            <v>0</v>
          </cell>
          <cell r="T26">
            <v>0</v>
          </cell>
          <cell r="V26">
            <v>4</v>
          </cell>
          <cell r="X26">
            <v>10000</v>
          </cell>
          <cell r="Y26">
            <v>2430021</v>
          </cell>
          <cell r="Z26">
            <v>1861623</v>
          </cell>
          <cell r="AA26">
            <v>282549</v>
          </cell>
          <cell r="AB26">
            <v>116320</v>
          </cell>
          <cell r="AC26">
            <v>0</v>
          </cell>
          <cell r="AD26">
            <v>169529</v>
          </cell>
          <cell r="AE26">
            <v>1994342</v>
          </cell>
          <cell r="AF26">
            <v>856164</v>
          </cell>
          <cell r="AG26">
            <v>343200</v>
          </cell>
          <cell r="AH26">
            <v>330000</v>
          </cell>
          <cell r="AI26">
            <v>0</v>
          </cell>
          <cell r="AJ26">
            <v>13200</v>
          </cell>
          <cell r="AK26">
            <v>51580</v>
          </cell>
          <cell r="AL26">
            <v>175000</v>
          </cell>
          <cell r="AM26">
            <v>398869</v>
          </cell>
          <cell r="AN26">
            <v>282549</v>
          </cell>
          <cell r="AO26">
            <v>116320</v>
          </cell>
          <cell r="AR26">
            <v>169529</v>
          </cell>
          <cell r="AT26">
            <v>419119</v>
          </cell>
          <cell r="AU26">
            <v>220000</v>
          </cell>
          <cell r="AV26">
            <v>28255</v>
          </cell>
          <cell r="AW26">
            <v>7064</v>
          </cell>
          <cell r="AX26">
            <v>163800</v>
          </cell>
          <cell r="BA26">
            <v>0</v>
          </cell>
          <cell r="BB26">
            <v>16560</v>
          </cell>
          <cell r="BG26">
            <v>16560</v>
          </cell>
          <cell r="BH26">
            <v>0</v>
          </cell>
          <cell r="BJ26">
            <v>410171</v>
          </cell>
          <cell r="BK26">
            <v>282549</v>
          </cell>
          <cell r="BL26">
            <v>116320</v>
          </cell>
          <cell r="BM26">
            <v>11302</v>
          </cell>
          <cell r="BN26">
            <v>2019850</v>
          </cell>
        </row>
        <row r="27">
          <cell r="A27">
            <v>20</v>
          </cell>
          <cell r="B27" t="str">
            <v>002020</v>
          </cell>
          <cell r="C27" t="str">
            <v>绥宁县财政局</v>
          </cell>
          <cell r="D27">
            <v>2010601</v>
          </cell>
          <cell r="E27" t="str">
            <v>201</v>
          </cell>
          <cell r="F27">
            <v>1</v>
          </cell>
          <cell r="G27">
            <v>157</v>
          </cell>
          <cell r="H27">
            <v>135</v>
          </cell>
          <cell r="I27">
            <v>133</v>
          </cell>
          <cell r="J27">
            <v>2</v>
          </cell>
          <cell r="K27">
            <v>377802</v>
          </cell>
          <cell r="L27">
            <v>374543</v>
          </cell>
          <cell r="M27">
            <v>16440</v>
          </cell>
          <cell r="N27">
            <v>88950</v>
          </cell>
          <cell r="P27">
            <v>69</v>
          </cell>
          <cell r="Q27">
            <v>0</v>
          </cell>
          <cell r="R27">
            <v>0</v>
          </cell>
          <cell r="S27">
            <v>69</v>
          </cell>
          <cell r="T27">
            <v>252847</v>
          </cell>
          <cell r="V27">
            <v>13</v>
          </cell>
          <cell r="W27">
            <v>8</v>
          </cell>
          <cell r="X27">
            <v>10000</v>
          </cell>
          <cell r="Y27">
            <v>14363050</v>
          </cell>
          <cell r="Z27">
            <v>10936051</v>
          </cell>
          <cell r="AA27">
            <v>1576833</v>
          </cell>
          <cell r="AB27">
            <v>904066</v>
          </cell>
          <cell r="AC27">
            <v>0</v>
          </cell>
          <cell r="AD27">
            <v>946100</v>
          </cell>
          <cell r="AE27">
            <v>11415363</v>
          </cell>
          <cell r="AF27">
            <v>4533624</v>
          </cell>
          <cell r="AG27">
            <v>3123280</v>
          </cell>
          <cell r="AH27">
            <v>2926000</v>
          </cell>
          <cell r="AI27">
            <v>0</v>
          </cell>
          <cell r="AJ27">
            <v>197280</v>
          </cell>
          <cell r="AK27">
            <v>374543</v>
          </cell>
          <cell r="AL27">
            <v>50000</v>
          </cell>
          <cell r="AM27">
            <v>2227816</v>
          </cell>
          <cell r="AN27">
            <v>1576833</v>
          </cell>
          <cell r="AO27">
            <v>650983</v>
          </cell>
          <cell r="AQ27">
            <v>160000</v>
          </cell>
          <cell r="AR27">
            <v>946100</v>
          </cell>
          <cell r="AT27">
            <v>2617264</v>
          </cell>
          <cell r="AU27">
            <v>1350000</v>
          </cell>
          <cell r="AV27">
            <v>157683</v>
          </cell>
          <cell r="AW27">
            <v>39421</v>
          </cell>
          <cell r="AX27">
            <v>1067400</v>
          </cell>
          <cell r="BA27">
            <v>2760</v>
          </cell>
          <cell r="BB27">
            <v>330423</v>
          </cell>
          <cell r="BD27">
            <v>23040</v>
          </cell>
          <cell r="BG27">
            <v>54300</v>
          </cell>
          <cell r="BH27">
            <v>253083</v>
          </cell>
          <cell r="BJ27">
            <v>2543972</v>
          </cell>
          <cell r="BK27">
            <v>1576833</v>
          </cell>
          <cell r="BL27">
            <v>904066</v>
          </cell>
          <cell r="BM27">
            <v>63073</v>
          </cell>
          <cell r="BN27">
            <v>11819078</v>
          </cell>
        </row>
        <row r="28">
          <cell r="A28">
            <v>21</v>
          </cell>
          <cell r="B28" t="str">
            <v>002021</v>
          </cell>
          <cell r="C28" t="str">
            <v>绥宁县审计局</v>
          </cell>
          <cell r="D28">
            <v>2010801</v>
          </cell>
          <cell r="E28" t="str">
            <v>201</v>
          </cell>
          <cell r="F28">
            <v>1</v>
          </cell>
          <cell r="G28">
            <v>21</v>
          </cell>
          <cell r="H28">
            <v>22</v>
          </cell>
          <cell r="I28">
            <v>17</v>
          </cell>
          <cell r="J28">
            <v>5</v>
          </cell>
          <cell r="K28">
            <v>62904</v>
          </cell>
          <cell r="L28">
            <v>48367</v>
          </cell>
          <cell r="N28">
            <v>11700</v>
          </cell>
          <cell r="O28">
            <v>4840</v>
          </cell>
          <cell r="P28">
            <v>12</v>
          </cell>
          <cell r="Q28">
            <v>0</v>
          </cell>
          <cell r="R28">
            <v>0</v>
          </cell>
          <cell r="S28">
            <v>12</v>
          </cell>
          <cell r="T28">
            <v>44205</v>
          </cell>
          <cell r="V28">
            <v>4</v>
          </cell>
          <cell r="X28">
            <v>10000</v>
          </cell>
          <cell r="Y28">
            <v>3151853</v>
          </cell>
          <cell r="Z28">
            <v>2583430</v>
          </cell>
          <cell r="AA28">
            <v>260443</v>
          </cell>
          <cell r="AB28">
            <v>151714</v>
          </cell>
          <cell r="AC28">
            <v>0</v>
          </cell>
          <cell r="AD28">
            <v>156266</v>
          </cell>
          <cell r="AE28">
            <v>1884481</v>
          </cell>
          <cell r="AF28">
            <v>754848</v>
          </cell>
          <cell r="AG28">
            <v>432080</v>
          </cell>
          <cell r="AH28">
            <v>374000</v>
          </cell>
          <cell r="AI28">
            <v>58080</v>
          </cell>
          <cell r="AJ28">
            <v>0</v>
          </cell>
          <cell r="AK28">
            <v>48367</v>
          </cell>
          <cell r="AL28">
            <v>125000</v>
          </cell>
          <cell r="AM28">
            <v>367920</v>
          </cell>
          <cell r="AN28">
            <v>260443</v>
          </cell>
          <cell r="AO28">
            <v>107477</v>
          </cell>
          <cell r="AR28">
            <v>156266</v>
          </cell>
          <cell r="AT28">
            <v>1193435</v>
          </cell>
          <cell r="AU28">
            <v>220000</v>
          </cell>
          <cell r="AV28">
            <v>26044</v>
          </cell>
          <cell r="AW28">
            <v>6511</v>
          </cell>
          <cell r="AX28">
            <v>140400</v>
          </cell>
          <cell r="AY28">
            <v>800000</v>
          </cell>
          <cell r="BA28">
            <v>480</v>
          </cell>
          <cell r="BB28">
            <v>73937</v>
          </cell>
          <cell r="BD28">
            <v>8640</v>
          </cell>
          <cell r="BG28">
            <v>21060</v>
          </cell>
          <cell r="BH28">
            <v>44237</v>
          </cell>
          <cell r="BJ28">
            <v>422574</v>
          </cell>
          <cell r="BK28">
            <v>260443</v>
          </cell>
          <cell r="BL28">
            <v>151714</v>
          </cell>
          <cell r="BM28">
            <v>10417</v>
          </cell>
          <cell r="BN28">
            <v>2729279</v>
          </cell>
        </row>
        <row r="29">
          <cell r="A29">
            <v>22</v>
          </cell>
          <cell r="B29" t="str">
            <v>002032</v>
          </cell>
          <cell r="C29" t="str">
            <v>绥宁县外事接待办</v>
          </cell>
          <cell r="D29">
            <v>2010301</v>
          </cell>
          <cell r="E29" t="str">
            <v>201</v>
          </cell>
          <cell r="F29">
            <v>1</v>
          </cell>
          <cell r="H29">
            <v>0</v>
          </cell>
          <cell r="P29">
            <v>0</v>
          </cell>
          <cell r="S29">
            <v>0</v>
          </cell>
          <cell r="T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BA29">
            <v>0</v>
          </cell>
          <cell r="BB29">
            <v>0</v>
          </cell>
          <cell r="BH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>
            <v>23</v>
          </cell>
          <cell r="B30" t="str">
            <v>002034</v>
          </cell>
          <cell r="C30" t="str">
            <v>绥宁县政务服务中心</v>
          </cell>
          <cell r="D30">
            <v>2010301</v>
          </cell>
          <cell r="E30" t="str">
            <v>201</v>
          </cell>
          <cell r="F30">
            <v>1</v>
          </cell>
          <cell r="G30">
            <v>8</v>
          </cell>
          <cell r="H30">
            <v>7</v>
          </cell>
          <cell r="I30">
            <v>7</v>
          </cell>
          <cell r="K30">
            <v>21124</v>
          </cell>
          <cell r="L30">
            <v>21124</v>
          </cell>
          <cell r="N30">
            <v>4950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X30">
            <v>5000</v>
          </cell>
          <cell r="Y30">
            <v>706221</v>
          </cell>
          <cell r="Z30">
            <v>533727</v>
          </cell>
          <cell r="AA30">
            <v>85722</v>
          </cell>
          <cell r="AB30">
            <v>35339</v>
          </cell>
          <cell r="AC30">
            <v>0</v>
          </cell>
          <cell r="AD30">
            <v>51433</v>
          </cell>
          <cell r="AE30">
            <v>601106</v>
          </cell>
          <cell r="AF30">
            <v>253488</v>
          </cell>
          <cell r="AG30">
            <v>154000</v>
          </cell>
          <cell r="AH30">
            <v>154000</v>
          </cell>
          <cell r="AI30">
            <v>0</v>
          </cell>
          <cell r="AJ30">
            <v>0</v>
          </cell>
          <cell r="AK30">
            <v>21124</v>
          </cell>
          <cell r="AL30">
            <v>0</v>
          </cell>
          <cell r="AM30">
            <v>121061</v>
          </cell>
          <cell r="AN30">
            <v>85722</v>
          </cell>
          <cell r="AO30">
            <v>35339</v>
          </cell>
          <cell r="AR30">
            <v>51433</v>
          </cell>
          <cell r="AT30">
            <v>105115</v>
          </cell>
          <cell r="AU30">
            <v>35000</v>
          </cell>
          <cell r="AV30">
            <v>8572</v>
          </cell>
          <cell r="AW30">
            <v>2143</v>
          </cell>
          <cell r="AX30">
            <v>59400</v>
          </cell>
          <cell r="BA30">
            <v>0</v>
          </cell>
          <cell r="BB30">
            <v>0</v>
          </cell>
          <cell r="BH30">
            <v>0</v>
          </cell>
          <cell r="BJ30">
            <v>124489</v>
          </cell>
          <cell r="BK30">
            <v>85722</v>
          </cell>
          <cell r="BL30">
            <v>35339</v>
          </cell>
          <cell r="BM30">
            <v>3428</v>
          </cell>
          <cell r="BN30">
            <v>581732</v>
          </cell>
        </row>
        <row r="31">
          <cell r="A31">
            <v>24</v>
          </cell>
          <cell r="B31" t="str">
            <v>002036</v>
          </cell>
          <cell r="C31" t="str">
            <v>绥宁县公安局</v>
          </cell>
          <cell r="D31">
            <v>2040201</v>
          </cell>
          <cell r="E31" t="str">
            <v>204</v>
          </cell>
          <cell r="F31">
            <v>1</v>
          </cell>
          <cell r="G31">
            <v>236</v>
          </cell>
          <cell r="H31">
            <v>214</v>
          </cell>
          <cell r="I31">
            <v>214</v>
          </cell>
          <cell r="K31">
            <v>580150</v>
          </cell>
          <cell r="L31">
            <v>580150</v>
          </cell>
          <cell r="M31">
            <v>21820</v>
          </cell>
          <cell r="N31">
            <v>145350</v>
          </cell>
          <cell r="O31">
            <v>403370</v>
          </cell>
          <cell r="P31">
            <v>64</v>
          </cell>
          <cell r="Q31">
            <v>0</v>
          </cell>
          <cell r="R31">
            <v>2</v>
          </cell>
          <cell r="S31">
            <v>62</v>
          </cell>
          <cell r="T31">
            <v>270739</v>
          </cell>
          <cell r="U31">
            <v>1</v>
          </cell>
          <cell r="V31">
            <v>14</v>
          </cell>
          <cell r="X31">
            <v>25000</v>
          </cell>
          <cell r="Y31">
            <v>30271428</v>
          </cell>
          <cell r="Z31">
            <v>25069839</v>
          </cell>
          <cell r="AA31">
            <v>2449990</v>
          </cell>
          <cell r="AB31">
            <v>1281605</v>
          </cell>
          <cell r="AC31">
            <v>0</v>
          </cell>
          <cell r="AD31">
            <v>1469994</v>
          </cell>
          <cell r="AE31">
            <v>22314310</v>
          </cell>
          <cell r="AF31">
            <v>6961800</v>
          </cell>
          <cell r="AG31">
            <v>9810280</v>
          </cell>
          <cell r="AH31">
            <v>4708000</v>
          </cell>
          <cell r="AI31">
            <v>4840440</v>
          </cell>
          <cell r="AJ31">
            <v>261840</v>
          </cell>
          <cell r="AK31">
            <v>580150</v>
          </cell>
          <cell r="AL31">
            <v>0</v>
          </cell>
          <cell r="AM31">
            <v>3462086</v>
          </cell>
          <cell r="AN31">
            <v>2449990</v>
          </cell>
          <cell r="AO31">
            <v>1012096</v>
          </cell>
          <cell r="AQ31">
            <v>30000</v>
          </cell>
          <cell r="AR31">
            <v>1469994</v>
          </cell>
          <cell r="AT31">
            <v>7603909</v>
          </cell>
          <cell r="AU31">
            <v>5350000</v>
          </cell>
          <cell r="AV31">
            <v>244999</v>
          </cell>
          <cell r="AW31">
            <v>61250</v>
          </cell>
          <cell r="AX31">
            <v>1744200</v>
          </cell>
          <cell r="AY31">
            <v>200000</v>
          </cell>
          <cell r="BA31">
            <v>3460</v>
          </cell>
          <cell r="BB31">
            <v>353209</v>
          </cell>
          <cell r="BD31">
            <v>19200</v>
          </cell>
          <cell r="BE31">
            <v>600</v>
          </cell>
          <cell r="BG31">
            <v>63900</v>
          </cell>
          <cell r="BH31">
            <v>269509</v>
          </cell>
          <cell r="BJ31">
            <v>3829594</v>
          </cell>
          <cell r="BK31">
            <v>2449990</v>
          </cell>
          <cell r="BL31">
            <v>1281605</v>
          </cell>
          <cell r="BM31">
            <v>97999</v>
          </cell>
          <cell r="BN31">
            <v>26441834</v>
          </cell>
        </row>
        <row r="32">
          <cell r="A32">
            <v>25</v>
          </cell>
          <cell r="B32" t="str">
            <v>002037</v>
          </cell>
          <cell r="C32" t="str">
            <v>绥宁县检察院</v>
          </cell>
          <cell r="D32">
            <v>2040401</v>
          </cell>
          <cell r="E32" t="str">
            <v>204</v>
          </cell>
          <cell r="F32">
            <v>1</v>
          </cell>
          <cell r="L32">
            <v>0</v>
          </cell>
          <cell r="P32">
            <v>15</v>
          </cell>
          <cell r="S32">
            <v>15</v>
          </cell>
          <cell r="T32">
            <v>56725</v>
          </cell>
          <cell r="Y32">
            <v>60186</v>
          </cell>
          <cell r="Z32">
            <v>3480</v>
          </cell>
          <cell r="AA32">
            <v>0</v>
          </cell>
          <cell r="AB32">
            <v>56706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R32">
            <v>0</v>
          </cell>
          <cell r="AT32">
            <v>600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BA32">
            <v>600</v>
          </cell>
          <cell r="BB32">
            <v>59586</v>
          </cell>
          <cell r="BD32">
            <v>2880</v>
          </cell>
          <cell r="BH32">
            <v>56706</v>
          </cell>
          <cell r="BJ32">
            <v>56706</v>
          </cell>
          <cell r="BK32">
            <v>0</v>
          </cell>
          <cell r="BL32">
            <v>56706</v>
          </cell>
          <cell r="BM32">
            <v>0</v>
          </cell>
          <cell r="BN32">
            <v>3480</v>
          </cell>
        </row>
        <row r="33">
          <cell r="A33">
            <v>26</v>
          </cell>
          <cell r="B33" t="str">
            <v>002038</v>
          </cell>
          <cell r="C33" t="str">
            <v>绥宁县法院</v>
          </cell>
          <cell r="D33">
            <v>2040501</v>
          </cell>
          <cell r="E33" t="str">
            <v>204</v>
          </cell>
          <cell r="F33">
            <v>1</v>
          </cell>
          <cell r="L33">
            <v>0</v>
          </cell>
          <cell r="P33">
            <v>25</v>
          </cell>
          <cell r="S33">
            <v>25</v>
          </cell>
          <cell r="T33">
            <v>96393</v>
          </cell>
          <cell r="Y33">
            <v>105927</v>
          </cell>
          <cell r="Z33">
            <v>9640</v>
          </cell>
          <cell r="AA33">
            <v>0</v>
          </cell>
          <cell r="AB33">
            <v>96287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R33">
            <v>0</v>
          </cell>
          <cell r="AT33">
            <v>1000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BA33">
            <v>1000</v>
          </cell>
          <cell r="BB33">
            <v>104927</v>
          </cell>
          <cell r="BD33">
            <v>8640</v>
          </cell>
          <cell r="BH33">
            <v>96287</v>
          </cell>
          <cell r="BJ33">
            <v>96287</v>
          </cell>
          <cell r="BK33">
            <v>0</v>
          </cell>
          <cell r="BL33">
            <v>96287</v>
          </cell>
          <cell r="BM33">
            <v>0</v>
          </cell>
          <cell r="BN33">
            <v>9640</v>
          </cell>
        </row>
        <row r="34">
          <cell r="A34">
            <v>27</v>
          </cell>
          <cell r="B34" t="str">
            <v>002039</v>
          </cell>
          <cell r="C34" t="str">
            <v>绥宁县司法局</v>
          </cell>
          <cell r="D34">
            <v>2040601</v>
          </cell>
          <cell r="E34" t="str">
            <v>204</v>
          </cell>
          <cell r="F34">
            <v>1</v>
          </cell>
          <cell r="G34">
            <v>60</v>
          </cell>
          <cell r="H34">
            <v>49</v>
          </cell>
          <cell r="I34">
            <v>49</v>
          </cell>
          <cell r="K34">
            <v>128017</v>
          </cell>
          <cell r="L34">
            <v>128017</v>
          </cell>
          <cell r="M34">
            <v>6500</v>
          </cell>
          <cell r="N34">
            <v>32350</v>
          </cell>
          <cell r="O34">
            <v>55500</v>
          </cell>
          <cell r="P34">
            <v>12</v>
          </cell>
          <cell r="S34">
            <v>12</v>
          </cell>
          <cell r="T34">
            <v>46399</v>
          </cell>
          <cell r="V34">
            <v>4</v>
          </cell>
          <cell r="X34">
            <v>20000</v>
          </cell>
          <cell r="Y34">
            <v>6107578</v>
          </cell>
          <cell r="Z34">
            <v>4956996</v>
          </cell>
          <cell r="AA34">
            <v>548444</v>
          </cell>
          <cell r="AB34">
            <v>273071</v>
          </cell>
          <cell r="AC34">
            <v>0</v>
          </cell>
          <cell r="AD34">
            <v>329067</v>
          </cell>
          <cell r="AE34">
            <v>4590460</v>
          </cell>
          <cell r="AF34">
            <v>1536204</v>
          </cell>
          <cell r="AG34">
            <v>1822000</v>
          </cell>
          <cell r="AH34">
            <v>1078000</v>
          </cell>
          <cell r="AI34">
            <v>666000</v>
          </cell>
          <cell r="AJ34">
            <v>78000</v>
          </cell>
          <cell r="AK34">
            <v>128017</v>
          </cell>
          <cell r="AL34">
            <v>0</v>
          </cell>
          <cell r="AM34">
            <v>775172</v>
          </cell>
          <cell r="AN34">
            <v>548444</v>
          </cell>
          <cell r="AO34">
            <v>226728</v>
          </cell>
          <cell r="AR34">
            <v>329067</v>
          </cell>
          <cell r="AT34">
            <v>1437235</v>
          </cell>
          <cell r="AU34">
            <v>980000</v>
          </cell>
          <cell r="AV34">
            <v>54844</v>
          </cell>
          <cell r="AW34">
            <v>13711</v>
          </cell>
          <cell r="AX34">
            <v>388200</v>
          </cell>
          <cell r="BA34">
            <v>480</v>
          </cell>
          <cell r="BB34">
            <v>79883</v>
          </cell>
          <cell r="BD34">
            <v>9600</v>
          </cell>
          <cell r="BG34">
            <v>23940</v>
          </cell>
          <cell r="BH34">
            <v>46343</v>
          </cell>
          <cell r="BJ34">
            <v>843452</v>
          </cell>
          <cell r="BK34">
            <v>548444</v>
          </cell>
          <cell r="BL34">
            <v>273071</v>
          </cell>
          <cell r="BM34">
            <v>21937</v>
          </cell>
          <cell r="BN34">
            <v>5264126</v>
          </cell>
        </row>
        <row r="35">
          <cell r="A35">
            <v>28</v>
          </cell>
          <cell r="B35" t="str">
            <v>002040</v>
          </cell>
          <cell r="C35" t="str">
            <v>绥宁县交警大队</v>
          </cell>
          <cell r="D35">
            <v>2040201</v>
          </cell>
          <cell r="E35" t="str">
            <v>204</v>
          </cell>
          <cell r="F35">
            <v>1</v>
          </cell>
          <cell r="G35">
            <v>25</v>
          </cell>
          <cell r="H35">
            <v>32</v>
          </cell>
          <cell r="I35">
            <v>32</v>
          </cell>
          <cell r="K35">
            <v>84866</v>
          </cell>
          <cell r="L35">
            <v>84866</v>
          </cell>
          <cell r="M35">
            <v>2240</v>
          </cell>
          <cell r="N35">
            <v>21750</v>
          </cell>
          <cell r="O35">
            <v>31300</v>
          </cell>
          <cell r="P35">
            <v>6</v>
          </cell>
          <cell r="Q35">
            <v>0</v>
          </cell>
          <cell r="R35">
            <v>0</v>
          </cell>
          <cell r="S35">
            <v>6</v>
          </cell>
          <cell r="T35">
            <v>25741</v>
          </cell>
          <cell r="V35">
            <v>2</v>
          </cell>
          <cell r="X35">
            <v>25000</v>
          </cell>
          <cell r="Y35">
            <v>4939434</v>
          </cell>
          <cell r="Z35">
            <v>4186119</v>
          </cell>
          <cell r="AA35">
            <v>361452</v>
          </cell>
          <cell r="AB35">
            <v>174992</v>
          </cell>
          <cell r="AC35">
            <v>0</v>
          </cell>
          <cell r="AD35">
            <v>216871</v>
          </cell>
          <cell r="AE35">
            <v>2937442</v>
          </cell>
          <cell r="AF35">
            <v>1018392</v>
          </cell>
          <cell r="AG35">
            <v>1106480</v>
          </cell>
          <cell r="AH35">
            <v>704000</v>
          </cell>
          <cell r="AI35">
            <v>375600</v>
          </cell>
          <cell r="AJ35">
            <v>26880</v>
          </cell>
          <cell r="AK35">
            <v>84866</v>
          </cell>
          <cell r="AL35">
            <v>0</v>
          </cell>
          <cell r="AM35">
            <v>510833</v>
          </cell>
          <cell r="AN35">
            <v>361452</v>
          </cell>
          <cell r="AO35">
            <v>149381</v>
          </cell>
          <cell r="AR35">
            <v>216871</v>
          </cell>
          <cell r="AT35">
            <v>1966421</v>
          </cell>
          <cell r="AU35">
            <v>800000</v>
          </cell>
          <cell r="AV35">
            <v>36145</v>
          </cell>
          <cell r="AW35">
            <v>9036</v>
          </cell>
          <cell r="AX35">
            <v>261000</v>
          </cell>
          <cell r="AY35">
            <v>860000</v>
          </cell>
          <cell r="BA35">
            <v>240</v>
          </cell>
          <cell r="BB35">
            <v>35571</v>
          </cell>
          <cell r="BD35">
            <v>1920</v>
          </cell>
          <cell r="BG35">
            <v>8040</v>
          </cell>
          <cell r="BH35">
            <v>25611</v>
          </cell>
          <cell r="BJ35">
            <v>550902</v>
          </cell>
          <cell r="BK35">
            <v>361452</v>
          </cell>
          <cell r="BL35">
            <v>174992</v>
          </cell>
          <cell r="BM35">
            <v>14458</v>
          </cell>
          <cell r="BN35">
            <v>4388532</v>
          </cell>
        </row>
        <row r="36">
          <cell r="A36">
            <v>29</v>
          </cell>
          <cell r="B36" t="str">
            <v>002041</v>
          </cell>
          <cell r="C36" t="str">
            <v>湖南省邵阳军分区</v>
          </cell>
          <cell r="D36">
            <v>2299901</v>
          </cell>
          <cell r="E36" t="str">
            <v>229</v>
          </cell>
          <cell r="F36">
            <v>1</v>
          </cell>
          <cell r="H36">
            <v>0</v>
          </cell>
          <cell r="L36">
            <v>0</v>
          </cell>
          <cell r="P36">
            <v>0</v>
          </cell>
          <cell r="S36">
            <v>0</v>
          </cell>
          <cell r="T36">
            <v>0</v>
          </cell>
          <cell r="W36">
            <v>6</v>
          </cell>
          <cell r="Y36">
            <v>84000</v>
          </cell>
          <cell r="Z36">
            <v>84000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84000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84000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BA36">
            <v>0</v>
          </cell>
          <cell r="BB36">
            <v>0</v>
          </cell>
          <cell r="BH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84000</v>
          </cell>
        </row>
        <row r="37">
          <cell r="A37">
            <v>30</v>
          </cell>
          <cell r="B37" t="str">
            <v>002043</v>
          </cell>
          <cell r="C37" t="str">
            <v>绥宁县武警中队</v>
          </cell>
          <cell r="D37">
            <v>2040101</v>
          </cell>
          <cell r="E37" t="str">
            <v>204</v>
          </cell>
          <cell r="F37">
            <v>1</v>
          </cell>
          <cell r="H37">
            <v>0</v>
          </cell>
          <cell r="L37">
            <v>0</v>
          </cell>
          <cell r="P37">
            <v>0</v>
          </cell>
          <cell r="S37">
            <v>0</v>
          </cell>
          <cell r="T37">
            <v>0</v>
          </cell>
          <cell r="W37">
            <v>40</v>
          </cell>
          <cell r="Y37">
            <v>320000</v>
          </cell>
          <cell r="Z37">
            <v>320000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320000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320000</v>
          </cell>
          <cell r="AR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BA37">
            <v>0</v>
          </cell>
          <cell r="BB37">
            <v>0</v>
          </cell>
          <cell r="BH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320000</v>
          </cell>
        </row>
        <row r="38">
          <cell r="A38">
            <v>31</v>
          </cell>
          <cell r="B38" t="str">
            <v>002044</v>
          </cell>
          <cell r="C38" t="str">
            <v>绥宁县消防大队</v>
          </cell>
          <cell r="D38">
            <v>2240201</v>
          </cell>
          <cell r="E38" t="str">
            <v>224</v>
          </cell>
          <cell r="F38">
            <v>1</v>
          </cell>
          <cell r="H38">
            <v>0</v>
          </cell>
          <cell r="L38">
            <v>0</v>
          </cell>
          <cell r="P38">
            <v>0</v>
          </cell>
          <cell r="S38">
            <v>0</v>
          </cell>
          <cell r="T38">
            <v>0</v>
          </cell>
          <cell r="W38">
            <v>23</v>
          </cell>
          <cell r="Y38">
            <v>1196000</v>
          </cell>
          <cell r="Z38">
            <v>1196000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1196000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1196000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BA38">
            <v>0</v>
          </cell>
          <cell r="BB38">
            <v>0</v>
          </cell>
          <cell r="BH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1196000</v>
          </cell>
        </row>
        <row r="39">
          <cell r="A39">
            <v>32</v>
          </cell>
          <cell r="B39" t="str">
            <v>002049</v>
          </cell>
          <cell r="C39" t="str">
            <v>绥宁县市场和质量监督管理局</v>
          </cell>
          <cell r="D39">
            <v>2013801</v>
          </cell>
          <cell r="E39" t="str">
            <v>201</v>
          </cell>
          <cell r="F39">
            <v>1</v>
          </cell>
          <cell r="G39">
            <v>137</v>
          </cell>
          <cell r="H39">
            <v>98</v>
          </cell>
          <cell r="I39">
            <v>75</v>
          </cell>
          <cell r="J39">
            <v>23</v>
          </cell>
          <cell r="K39">
            <v>283373</v>
          </cell>
          <cell r="L39">
            <v>231404</v>
          </cell>
          <cell r="M39">
            <v>4440</v>
          </cell>
          <cell r="N39">
            <v>50800</v>
          </cell>
          <cell r="P39">
            <v>66</v>
          </cell>
          <cell r="Q39">
            <v>1</v>
          </cell>
          <cell r="R39">
            <v>0</v>
          </cell>
          <cell r="S39">
            <v>65</v>
          </cell>
          <cell r="T39">
            <v>245789</v>
          </cell>
          <cell r="V39">
            <v>6</v>
          </cell>
          <cell r="X39">
            <v>10000</v>
          </cell>
          <cell r="Y39">
            <v>10496721</v>
          </cell>
          <cell r="Z39">
            <v>7893412</v>
          </cell>
          <cell r="AA39">
            <v>1171376</v>
          </cell>
          <cell r="AB39">
            <v>729107</v>
          </cell>
          <cell r="AC39">
            <v>0</v>
          </cell>
          <cell r="AD39">
            <v>702826</v>
          </cell>
          <cell r="AE39">
            <v>8267612</v>
          </cell>
          <cell r="AF39">
            <v>3400476</v>
          </cell>
          <cell r="AG39">
            <v>1703280</v>
          </cell>
          <cell r="AH39">
            <v>1650000</v>
          </cell>
          <cell r="AI39">
            <v>0</v>
          </cell>
          <cell r="AJ39">
            <v>53280</v>
          </cell>
          <cell r="AK39">
            <v>231404</v>
          </cell>
          <cell r="AL39">
            <v>575000</v>
          </cell>
          <cell r="AM39">
            <v>1654626</v>
          </cell>
          <cell r="AN39">
            <v>1171376</v>
          </cell>
          <cell r="AO39">
            <v>483250</v>
          </cell>
          <cell r="AR39">
            <v>702826</v>
          </cell>
          <cell r="AT39">
            <v>1940292</v>
          </cell>
          <cell r="AU39">
            <v>980000</v>
          </cell>
          <cell r="AV39">
            <v>117138</v>
          </cell>
          <cell r="AW39">
            <v>29284</v>
          </cell>
          <cell r="AX39">
            <v>609600</v>
          </cell>
          <cell r="AY39">
            <v>200000</v>
          </cell>
          <cell r="BA39">
            <v>4270</v>
          </cell>
          <cell r="BB39">
            <v>288817</v>
          </cell>
          <cell r="BD39">
            <v>17280</v>
          </cell>
          <cell r="BG39">
            <v>25680</v>
          </cell>
          <cell r="BH39">
            <v>245857</v>
          </cell>
          <cell r="BJ39">
            <v>1947338</v>
          </cell>
          <cell r="BK39">
            <v>1171376</v>
          </cell>
          <cell r="BL39">
            <v>729107</v>
          </cell>
          <cell r="BM39">
            <v>46855</v>
          </cell>
          <cell r="BN39">
            <v>8549383</v>
          </cell>
        </row>
        <row r="40">
          <cell r="A40">
            <v>33</v>
          </cell>
          <cell r="B40" t="str">
            <v>002051</v>
          </cell>
          <cell r="C40" t="str">
            <v>绥宁县网信办</v>
          </cell>
          <cell r="D40">
            <v>2010301</v>
          </cell>
          <cell r="E40" t="str">
            <v>201</v>
          </cell>
          <cell r="F40">
            <v>1</v>
          </cell>
          <cell r="G40">
            <v>5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BA40">
            <v>0</v>
          </cell>
          <cell r="BB40">
            <v>0</v>
          </cell>
          <cell r="BH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>
            <v>34</v>
          </cell>
          <cell r="B41" t="str">
            <v>002055</v>
          </cell>
          <cell r="C41" t="str">
            <v>绥宁县统计局</v>
          </cell>
          <cell r="D41">
            <v>2010501</v>
          </cell>
          <cell r="E41" t="str">
            <v>201</v>
          </cell>
          <cell r="F41">
            <v>1</v>
          </cell>
          <cell r="G41">
            <v>16</v>
          </cell>
          <cell r="H41">
            <v>14</v>
          </cell>
          <cell r="I41">
            <v>6</v>
          </cell>
          <cell r="J41">
            <v>8</v>
          </cell>
          <cell r="K41">
            <v>41947</v>
          </cell>
          <cell r="L41">
            <v>19996</v>
          </cell>
          <cell r="N41">
            <v>4100</v>
          </cell>
          <cell r="P41">
            <v>5</v>
          </cell>
          <cell r="Q41">
            <v>0</v>
          </cell>
          <cell r="R41">
            <v>0</v>
          </cell>
          <cell r="S41">
            <v>5</v>
          </cell>
          <cell r="T41">
            <v>19833</v>
          </cell>
          <cell r="V41">
            <v>1</v>
          </cell>
          <cell r="X41">
            <v>5000</v>
          </cell>
          <cell r="Y41">
            <v>1537118</v>
          </cell>
          <cell r="Z41">
            <v>1173084</v>
          </cell>
          <cell r="AA41">
            <v>171072</v>
          </cell>
          <cell r="AB41">
            <v>90319</v>
          </cell>
          <cell r="AC41">
            <v>0</v>
          </cell>
          <cell r="AD41">
            <v>102643</v>
          </cell>
          <cell r="AE41">
            <v>1367604</v>
          </cell>
          <cell r="AF41">
            <v>503364</v>
          </cell>
          <cell r="AG41">
            <v>132000</v>
          </cell>
          <cell r="AH41">
            <v>132000</v>
          </cell>
          <cell r="AI41">
            <v>0</v>
          </cell>
          <cell r="AJ41">
            <v>0</v>
          </cell>
          <cell r="AK41">
            <v>19996</v>
          </cell>
          <cell r="AL41">
            <v>200000</v>
          </cell>
          <cell r="AM41">
            <v>241601</v>
          </cell>
          <cell r="AN41">
            <v>171072</v>
          </cell>
          <cell r="AO41">
            <v>70529</v>
          </cell>
          <cell r="AQ41">
            <v>168000</v>
          </cell>
          <cell r="AR41">
            <v>102643</v>
          </cell>
          <cell r="AT41">
            <v>140784</v>
          </cell>
          <cell r="AU41">
            <v>70000</v>
          </cell>
          <cell r="AV41">
            <v>17107</v>
          </cell>
          <cell r="AW41">
            <v>4277</v>
          </cell>
          <cell r="AX41">
            <v>49200</v>
          </cell>
          <cell r="BA41">
            <v>200</v>
          </cell>
          <cell r="BB41">
            <v>28730</v>
          </cell>
          <cell r="BD41">
            <v>3840</v>
          </cell>
          <cell r="BG41">
            <v>5100</v>
          </cell>
          <cell r="BH41">
            <v>19790</v>
          </cell>
          <cell r="BJ41">
            <v>268233</v>
          </cell>
          <cell r="BK41">
            <v>171072</v>
          </cell>
          <cell r="BL41">
            <v>90319</v>
          </cell>
          <cell r="BM41">
            <v>6842</v>
          </cell>
          <cell r="BN41">
            <v>1268885</v>
          </cell>
        </row>
        <row r="42">
          <cell r="A42">
            <v>35</v>
          </cell>
          <cell r="B42" t="str">
            <v>002071</v>
          </cell>
          <cell r="C42" t="str">
            <v>绥宁县机关服务中心</v>
          </cell>
          <cell r="D42">
            <v>2010301</v>
          </cell>
          <cell r="E42" t="str">
            <v>201</v>
          </cell>
          <cell r="F42">
            <v>2</v>
          </cell>
          <cell r="G42">
            <v>5</v>
          </cell>
          <cell r="H42">
            <v>5</v>
          </cell>
          <cell r="J42">
            <v>5</v>
          </cell>
          <cell r="K42">
            <v>11588</v>
          </cell>
          <cell r="P42">
            <v>0</v>
          </cell>
          <cell r="T42">
            <v>0</v>
          </cell>
          <cell r="X42">
            <v>5000</v>
          </cell>
          <cell r="Y42">
            <v>402029</v>
          </cell>
          <cell r="Z42">
            <v>295657</v>
          </cell>
          <cell r="AA42">
            <v>52811</v>
          </cell>
          <cell r="AB42">
            <v>0</v>
          </cell>
          <cell r="AC42">
            <v>21874</v>
          </cell>
          <cell r="AD42">
            <v>31687</v>
          </cell>
          <cell r="AE42">
            <v>370428</v>
          </cell>
          <cell r="AF42">
            <v>139056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125000</v>
          </cell>
          <cell r="AM42">
            <v>74685</v>
          </cell>
          <cell r="AN42">
            <v>52811</v>
          </cell>
          <cell r="AO42">
            <v>21874</v>
          </cell>
          <cell r="AR42">
            <v>31687</v>
          </cell>
          <cell r="AT42">
            <v>31601</v>
          </cell>
          <cell r="AU42">
            <v>25000</v>
          </cell>
          <cell r="AV42">
            <v>5281</v>
          </cell>
          <cell r="AW42">
            <v>1320</v>
          </cell>
          <cell r="AX42">
            <v>0</v>
          </cell>
          <cell r="BA42">
            <v>0</v>
          </cell>
          <cell r="BB42">
            <v>0</v>
          </cell>
          <cell r="BH42">
            <v>0</v>
          </cell>
          <cell r="BJ42">
            <v>76797</v>
          </cell>
          <cell r="BK42">
            <v>52811</v>
          </cell>
          <cell r="BL42">
            <v>21874</v>
          </cell>
          <cell r="BM42">
            <v>2112</v>
          </cell>
          <cell r="BN42">
            <v>325232</v>
          </cell>
        </row>
        <row r="43">
          <cell r="A43">
            <v>36</v>
          </cell>
          <cell r="B43" t="str">
            <v>002099</v>
          </cell>
          <cell r="C43" t="str">
            <v>大学生村官</v>
          </cell>
          <cell r="D43">
            <v>2130705</v>
          </cell>
          <cell r="E43" t="str">
            <v>213</v>
          </cell>
          <cell r="F43">
            <v>2</v>
          </cell>
          <cell r="G43">
            <v>13</v>
          </cell>
          <cell r="H43">
            <v>1</v>
          </cell>
          <cell r="J43">
            <v>1</v>
          </cell>
          <cell r="K43">
            <v>1893</v>
          </cell>
          <cell r="M43">
            <v>200</v>
          </cell>
          <cell r="P43">
            <v>0</v>
          </cell>
          <cell r="S43">
            <v>0</v>
          </cell>
          <cell r="T43">
            <v>0</v>
          </cell>
          <cell r="Y43">
            <v>69352</v>
          </cell>
          <cell r="Z43">
            <v>50116</v>
          </cell>
          <cell r="AA43">
            <v>9543</v>
          </cell>
          <cell r="AB43">
            <v>0</v>
          </cell>
          <cell r="AC43">
            <v>3967</v>
          </cell>
          <cell r="AD43">
            <v>5726</v>
          </cell>
          <cell r="AE43">
            <v>69352</v>
          </cell>
          <cell r="AF43">
            <v>22716</v>
          </cell>
          <cell r="AG43">
            <v>2400</v>
          </cell>
          <cell r="AH43">
            <v>0</v>
          </cell>
          <cell r="AI43">
            <v>0</v>
          </cell>
          <cell r="AJ43">
            <v>2400</v>
          </cell>
          <cell r="AK43">
            <v>0</v>
          </cell>
          <cell r="AL43">
            <v>25000</v>
          </cell>
          <cell r="AM43">
            <v>13510</v>
          </cell>
          <cell r="AN43">
            <v>9543</v>
          </cell>
          <cell r="AO43">
            <v>3967</v>
          </cell>
          <cell r="AR43">
            <v>5726</v>
          </cell>
          <cell r="AT43">
            <v>0</v>
          </cell>
          <cell r="AU43">
            <v>0</v>
          </cell>
          <cell r="BA43">
            <v>0</v>
          </cell>
          <cell r="BB43">
            <v>0</v>
          </cell>
          <cell r="BH43">
            <v>0</v>
          </cell>
          <cell r="BJ43">
            <v>13510</v>
          </cell>
          <cell r="BK43">
            <v>9543</v>
          </cell>
          <cell r="BL43">
            <v>3967</v>
          </cell>
          <cell r="BM43">
            <v>0</v>
          </cell>
          <cell r="BN43">
            <v>55842</v>
          </cell>
        </row>
        <row r="44">
          <cell r="A44">
            <v>37</v>
          </cell>
          <cell r="E44" t="str">
            <v/>
          </cell>
          <cell r="AG44">
            <v>0</v>
          </cell>
          <cell r="AM44">
            <v>0</v>
          </cell>
          <cell r="AO44">
            <v>0</v>
          </cell>
          <cell r="AR44">
            <v>0</v>
          </cell>
          <cell r="AT44">
            <v>0</v>
          </cell>
          <cell r="BA44">
            <v>0</v>
          </cell>
        </row>
        <row r="45">
          <cell r="A45">
            <v>38</v>
          </cell>
          <cell r="C45" t="str">
            <v>教科文股</v>
          </cell>
          <cell r="D45">
            <v>0</v>
          </cell>
          <cell r="E45" t="str">
            <v>0</v>
          </cell>
          <cell r="G45">
            <v>3474</v>
          </cell>
          <cell r="H45">
            <v>2623</v>
          </cell>
          <cell r="I45">
            <v>78</v>
          </cell>
          <cell r="J45">
            <v>2545</v>
          </cell>
          <cell r="K45">
            <v>9343996</v>
          </cell>
          <cell r="L45">
            <v>266453</v>
          </cell>
          <cell r="M45">
            <v>491140</v>
          </cell>
          <cell r="N45">
            <v>52700</v>
          </cell>
          <cell r="O45">
            <v>6012</v>
          </cell>
          <cell r="P45">
            <v>2034</v>
          </cell>
          <cell r="Q45">
            <v>1</v>
          </cell>
          <cell r="R45">
            <v>0</v>
          </cell>
          <cell r="S45">
            <v>2033</v>
          </cell>
          <cell r="T45">
            <v>8227702</v>
          </cell>
          <cell r="U45">
            <v>6</v>
          </cell>
          <cell r="V45">
            <v>469</v>
          </cell>
          <cell r="W45">
            <v>4</v>
          </cell>
          <cell r="X45">
            <v>90000</v>
          </cell>
          <cell r="Y45">
            <v>271150250</v>
          </cell>
          <cell r="Z45">
            <v>191458944</v>
          </cell>
          <cell r="AA45">
            <v>35547080</v>
          </cell>
          <cell r="AB45">
            <v>1256266</v>
          </cell>
          <cell r="AC45">
            <v>21559713</v>
          </cell>
          <cell r="AD45">
            <v>21328247</v>
          </cell>
          <cell r="AE45">
            <v>256738840</v>
          </cell>
          <cell r="AF45">
            <v>112127952</v>
          </cell>
          <cell r="AG45">
            <v>7681824</v>
          </cell>
          <cell r="AH45">
            <v>1716000</v>
          </cell>
          <cell r="AI45">
            <v>72144</v>
          </cell>
          <cell r="AJ45">
            <v>5893680</v>
          </cell>
          <cell r="AK45">
            <v>266453</v>
          </cell>
          <cell r="AL45">
            <v>63625000</v>
          </cell>
          <cell r="AM45">
            <v>51639364</v>
          </cell>
          <cell r="AN45">
            <v>35547080</v>
          </cell>
          <cell r="AO45">
            <v>14612284</v>
          </cell>
          <cell r="AP45">
            <v>1480000</v>
          </cell>
          <cell r="AQ45">
            <v>70000</v>
          </cell>
          <cell r="AR45">
            <v>21328247</v>
          </cell>
          <cell r="AS45">
            <v>0</v>
          </cell>
          <cell r="AT45">
            <v>3695755</v>
          </cell>
          <cell r="AU45">
            <v>1370000</v>
          </cell>
          <cell r="AV45">
            <v>646687</v>
          </cell>
          <cell r="AW45">
            <v>888678</v>
          </cell>
          <cell r="AX45">
            <v>632400</v>
          </cell>
          <cell r="AY45">
            <v>75000</v>
          </cell>
          <cell r="AZ45">
            <v>0</v>
          </cell>
          <cell r="BA45">
            <v>82990</v>
          </cell>
          <cell r="BB45">
            <v>10715655</v>
          </cell>
          <cell r="BC45">
            <v>0</v>
          </cell>
          <cell r="BD45">
            <v>251520</v>
          </cell>
          <cell r="BE45">
            <v>75360</v>
          </cell>
          <cell r="BF45">
            <v>229880</v>
          </cell>
          <cell r="BG45">
            <v>1855200</v>
          </cell>
          <cell r="BH45">
            <v>8203695</v>
          </cell>
          <cell r="BI45">
            <v>100000</v>
          </cell>
          <cell r="BJ45">
            <v>58431746</v>
          </cell>
          <cell r="BK45">
            <v>35547080</v>
          </cell>
          <cell r="BL45">
            <v>22815979</v>
          </cell>
          <cell r="BM45">
            <v>68687</v>
          </cell>
          <cell r="BN45">
            <v>212718504</v>
          </cell>
        </row>
        <row r="46">
          <cell r="A46">
            <v>10</v>
          </cell>
          <cell r="B46" t="str">
            <v>002007</v>
          </cell>
          <cell r="C46" t="str">
            <v>绥宁县宣传部</v>
          </cell>
          <cell r="D46">
            <v>2013301</v>
          </cell>
          <cell r="E46" t="str">
            <v>201</v>
          </cell>
          <cell r="F46">
            <v>1</v>
          </cell>
          <cell r="G46">
            <v>14</v>
          </cell>
          <cell r="H46">
            <v>17</v>
          </cell>
          <cell r="I46">
            <v>13</v>
          </cell>
          <cell r="J46">
            <v>4</v>
          </cell>
          <cell r="K46">
            <v>55571</v>
          </cell>
          <cell r="L46">
            <v>44792</v>
          </cell>
          <cell r="N46">
            <v>9400</v>
          </cell>
          <cell r="P46">
            <v>8</v>
          </cell>
          <cell r="Q46">
            <v>0</v>
          </cell>
          <cell r="R46">
            <v>0</v>
          </cell>
          <cell r="S46">
            <v>8</v>
          </cell>
          <cell r="T46">
            <v>32959</v>
          </cell>
          <cell r="U46">
            <v>0</v>
          </cell>
          <cell r="V46">
            <v>2</v>
          </cell>
          <cell r="W46">
            <v>0</v>
          </cell>
          <cell r="X46">
            <v>10000</v>
          </cell>
          <cell r="Y46">
            <v>1895014</v>
          </cell>
          <cell r="Z46">
            <v>1420565</v>
          </cell>
          <cell r="AA46">
            <v>219529</v>
          </cell>
          <cell r="AB46">
            <v>123203</v>
          </cell>
          <cell r="AC46">
            <v>0</v>
          </cell>
          <cell r="AD46">
            <v>131717</v>
          </cell>
          <cell r="AE46">
            <v>1539252</v>
          </cell>
          <cell r="AF46">
            <v>666852</v>
          </cell>
          <cell r="AG46">
            <v>286000</v>
          </cell>
          <cell r="AH46">
            <v>286000</v>
          </cell>
          <cell r="AI46">
            <v>0</v>
          </cell>
          <cell r="AJ46">
            <v>0</v>
          </cell>
          <cell r="AK46">
            <v>44792</v>
          </cell>
          <cell r="AL46">
            <v>100000</v>
          </cell>
          <cell r="AM46">
            <v>309891</v>
          </cell>
          <cell r="AN46">
            <v>219529</v>
          </cell>
          <cell r="AO46">
            <v>90362</v>
          </cell>
          <cell r="AP46">
            <v>0</v>
          </cell>
          <cell r="AQ46">
            <v>0</v>
          </cell>
          <cell r="AR46">
            <v>131717</v>
          </cell>
          <cell r="AT46">
            <v>310561</v>
          </cell>
          <cell r="AU46">
            <v>170000</v>
          </cell>
          <cell r="AV46">
            <v>21953</v>
          </cell>
          <cell r="AW46">
            <v>5488</v>
          </cell>
          <cell r="AX46">
            <v>112800</v>
          </cell>
          <cell r="AY46">
            <v>0</v>
          </cell>
          <cell r="AZ46">
            <v>0</v>
          </cell>
          <cell r="BA46">
            <v>320</v>
          </cell>
          <cell r="BB46">
            <v>45201</v>
          </cell>
          <cell r="BD46">
            <v>3840</v>
          </cell>
          <cell r="BG46">
            <v>8520</v>
          </cell>
          <cell r="BH46">
            <v>32841</v>
          </cell>
          <cell r="BJ46">
            <v>351513</v>
          </cell>
          <cell r="BK46">
            <v>219529</v>
          </cell>
          <cell r="BL46">
            <v>123203</v>
          </cell>
          <cell r="BM46">
            <v>8781</v>
          </cell>
          <cell r="BN46">
            <v>1543501</v>
          </cell>
        </row>
        <row r="47">
          <cell r="A47">
            <v>39</v>
          </cell>
          <cell r="B47" t="str">
            <v>004002</v>
          </cell>
          <cell r="C47" t="str">
            <v>绥宁县民族宗教和文体广电新闻局</v>
          </cell>
          <cell r="D47">
            <v>2070101</v>
          </cell>
          <cell r="E47" t="str">
            <v>207</v>
          </cell>
          <cell r="F47">
            <v>1</v>
          </cell>
          <cell r="G47">
            <v>23</v>
          </cell>
          <cell r="H47">
            <v>22</v>
          </cell>
          <cell r="I47">
            <v>22</v>
          </cell>
          <cell r="K47">
            <v>77650</v>
          </cell>
          <cell r="L47">
            <v>77650</v>
          </cell>
          <cell r="N47">
            <v>15650</v>
          </cell>
          <cell r="P47">
            <v>35</v>
          </cell>
          <cell r="R47">
            <v>0</v>
          </cell>
          <cell r="S47">
            <v>35</v>
          </cell>
          <cell r="T47">
            <v>129621</v>
          </cell>
          <cell r="U47">
            <v>0</v>
          </cell>
          <cell r="V47">
            <v>3</v>
          </cell>
          <cell r="W47">
            <v>0</v>
          </cell>
          <cell r="X47">
            <v>5000</v>
          </cell>
          <cell r="Y47">
            <v>2597662</v>
          </cell>
          <cell r="Z47">
            <v>1867296</v>
          </cell>
          <cell r="AA47">
            <v>298690</v>
          </cell>
          <cell r="AB47">
            <v>252462</v>
          </cell>
          <cell r="AC47">
            <v>0</v>
          </cell>
          <cell r="AD47">
            <v>179214</v>
          </cell>
          <cell r="AE47">
            <v>2094130</v>
          </cell>
          <cell r="AF47">
            <v>931800</v>
          </cell>
          <cell r="AG47">
            <v>484000</v>
          </cell>
          <cell r="AH47">
            <v>484000</v>
          </cell>
          <cell r="AI47">
            <v>0</v>
          </cell>
          <cell r="AJ47">
            <v>0</v>
          </cell>
          <cell r="AK47">
            <v>77650</v>
          </cell>
          <cell r="AL47">
            <v>0</v>
          </cell>
          <cell r="AM47">
            <v>421466</v>
          </cell>
          <cell r="AN47">
            <v>298690</v>
          </cell>
          <cell r="AO47">
            <v>122776</v>
          </cell>
          <cell r="AP47">
            <v>0</v>
          </cell>
          <cell r="AQ47">
            <v>0</v>
          </cell>
          <cell r="AR47">
            <v>179214</v>
          </cell>
          <cell r="AT47">
            <v>336536</v>
          </cell>
          <cell r="AU47">
            <v>110000</v>
          </cell>
          <cell r="AV47">
            <v>29869</v>
          </cell>
          <cell r="AW47">
            <v>7467</v>
          </cell>
          <cell r="AX47">
            <v>187800</v>
          </cell>
          <cell r="AY47">
            <v>0</v>
          </cell>
          <cell r="AZ47">
            <v>0</v>
          </cell>
          <cell r="BA47">
            <v>1400</v>
          </cell>
          <cell r="BB47">
            <v>166996</v>
          </cell>
          <cell r="BC47">
            <v>0</v>
          </cell>
          <cell r="BD47">
            <v>0</v>
          </cell>
          <cell r="BE47">
            <v>0</v>
          </cell>
          <cell r="BF47">
            <v>24170</v>
          </cell>
          <cell r="BG47">
            <v>13140</v>
          </cell>
          <cell r="BH47">
            <v>129686</v>
          </cell>
          <cell r="BI47">
            <v>0</v>
          </cell>
          <cell r="BJ47">
            <v>563099</v>
          </cell>
          <cell r="BK47">
            <v>298690</v>
          </cell>
          <cell r="BL47">
            <v>252462</v>
          </cell>
          <cell r="BM47">
            <v>11947</v>
          </cell>
          <cell r="BN47">
            <v>2034563</v>
          </cell>
        </row>
        <row r="48">
          <cell r="A48">
            <v>40</v>
          </cell>
          <cell r="B48" t="str">
            <v>004004</v>
          </cell>
          <cell r="C48" t="str">
            <v>绥宁县文化馆</v>
          </cell>
          <cell r="D48">
            <v>2070101</v>
          </cell>
          <cell r="E48" t="str">
            <v>207</v>
          </cell>
          <cell r="F48">
            <v>2</v>
          </cell>
          <cell r="G48">
            <v>19</v>
          </cell>
          <cell r="H48">
            <v>14</v>
          </cell>
          <cell r="J48">
            <v>14</v>
          </cell>
          <cell r="K48">
            <v>37972</v>
          </cell>
          <cell r="P48">
            <v>12</v>
          </cell>
          <cell r="Q48">
            <v>0</v>
          </cell>
          <cell r="R48">
            <v>0</v>
          </cell>
          <cell r="S48">
            <v>12</v>
          </cell>
          <cell r="T48">
            <v>46676</v>
          </cell>
          <cell r="X48">
            <v>5000</v>
          </cell>
          <cell r="Y48">
            <v>1269180</v>
          </cell>
          <cell r="Z48">
            <v>898205</v>
          </cell>
          <cell r="AA48">
            <v>161133</v>
          </cell>
          <cell r="AB48">
            <v>0</v>
          </cell>
          <cell r="AC48">
            <v>113162</v>
          </cell>
          <cell r="AD48">
            <v>96680</v>
          </cell>
          <cell r="AE48">
            <v>1130030</v>
          </cell>
          <cell r="AF48">
            <v>455664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350000</v>
          </cell>
          <cell r="AM48">
            <v>227686</v>
          </cell>
          <cell r="AN48">
            <v>161133</v>
          </cell>
          <cell r="AO48">
            <v>66553</v>
          </cell>
          <cell r="AR48">
            <v>96680</v>
          </cell>
          <cell r="AT48">
            <v>90621</v>
          </cell>
          <cell r="AU48">
            <v>70000</v>
          </cell>
          <cell r="AV48">
            <v>16113</v>
          </cell>
          <cell r="AW48">
            <v>4028</v>
          </cell>
          <cell r="AX48">
            <v>0</v>
          </cell>
          <cell r="BA48">
            <v>480</v>
          </cell>
          <cell r="BB48">
            <v>48529</v>
          </cell>
          <cell r="BD48">
            <v>1920</v>
          </cell>
          <cell r="BH48">
            <v>46609</v>
          </cell>
          <cell r="BJ48">
            <v>280740</v>
          </cell>
          <cell r="BK48">
            <v>161133</v>
          </cell>
          <cell r="BL48">
            <v>113162</v>
          </cell>
          <cell r="BM48">
            <v>6445</v>
          </cell>
          <cell r="BN48">
            <v>988440</v>
          </cell>
        </row>
        <row r="49">
          <cell r="A49">
            <v>40</v>
          </cell>
          <cell r="B49" t="str">
            <v>004005</v>
          </cell>
          <cell r="C49" t="str">
            <v>绥宁县文化综合执法大队</v>
          </cell>
          <cell r="D49">
            <v>2070101</v>
          </cell>
          <cell r="E49" t="str">
            <v>207</v>
          </cell>
          <cell r="F49">
            <v>1</v>
          </cell>
          <cell r="G49">
            <v>14</v>
          </cell>
          <cell r="H49">
            <v>12</v>
          </cell>
          <cell r="I49">
            <v>4</v>
          </cell>
          <cell r="J49">
            <v>8</v>
          </cell>
          <cell r="K49">
            <v>31437</v>
          </cell>
          <cell r="L49">
            <v>10397</v>
          </cell>
          <cell r="P49">
            <v>5</v>
          </cell>
          <cell r="Q49">
            <v>0</v>
          </cell>
          <cell r="R49">
            <v>0</v>
          </cell>
          <cell r="S49">
            <v>5</v>
          </cell>
          <cell r="T49">
            <v>16516</v>
          </cell>
          <cell r="X49">
            <v>5000</v>
          </cell>
          <cell r="Y49">
            <v>1134833</v>
          </cell>
          <cell r="Z49">
            <v>846172</v>
          </cell>
          <cell r="AA49">
            <v>135128</v>
          </cell>
          <cell r="AB49">
            <v>72456</v>
          </cell>
          <cell r="AC49">
            <v>0</v>
          </cell>
          <cell r="AD49">
            <v>81077</v>
          </cell>
          <cell r="AE49">
            <v>947697</v>
          </cell>
          <cell r="AF49">
            <v>377244</v>
          </cell>
          <cell r="AG49">
            <v>88000</v>
          </cell>
          <cell r="AH49">
            <v>88000</v>
          </cell>
          <cell r="AI49">
            <v>0</v>
          </cell>
          <cell r="AJ49">
            <v>0</v>
          </cell>
          <cell r="AK49">
            <v>10397</v>
          </cell>
          <cell r="AL49">
            <v>200000</v>
          </cell>
          <cell r="AM49">
            <v>190979</v>
          </cell>
          <cell r="AN49">
            <v>135128</v>
          </cell>
          <cell r="AO49">
            <v>55851</v>
          </cell>
          <cell r="AR49">
            <v>81077</v>
          </cell>
          <cell r="AT49">
            <v>117091</v>
          </cell>
          <cell r="AU49">
            <v>60000</v>
          </cell>
          <cell r="AV49">
            <v>13513</v>
          </cell>
          <cell r="AW49">
            <v>3378</v>
          </cell>
          <cell r="AX49">
            <v>0</v>
          </cell>
          <cell r="AY49">
            <v>40000</v>
          </cell>
          <cell r="BA49">
            <v>200</v>
          </cell>
          <cell r="BB49">
            <v>70045</v>
          </cell>
          <cell r="BD49">
            <v>3840</v>
          </cell>
          <cell r="BF49">
            <v>49600</v>
          </cell>
          <cell r="BH49">
            <v>16605</v>
          </cell>
          <cell r="BJ49">
            <v>212989</v>
          </cell>
          <cell r="BK49">
            <v>135128</v>
          </cell>
          <cell r="BL49">
            <v>72456</v>
          </cell>
          <cell r="BM49">
            <v>5405</v>
          </cell>
          <cell r="BN49">
            <v>921844</v>
          </cell>
        </row>
        <row r="50">
          <cell r="A50">
            <v>41</v>
          </cell>
          <cell r="B50" t="str">
            <v>004006</v>
          </cell>
          <cell r="C50" t="str">
            <v>绥宁县图书馆</v>
          </cell>
          <cell r="D50">
            <v>2070101</v>
          </cell>
          <cell r="E50" t="str">
            <v>207</v>
          </cell>
          <cell r="F50">
            <v>2</v>
          </cell>
          <cell r="G50">
            <v>7</v>
          </cell>
          <cell r="H50">
            <v>10</v>
          </cell>
          <cell r="J50">
            <v>10</v>
          </cell>
          <cell r="K50">
            <v>28744</v>
          </cell>
          <cell r="P50">
            <v>6</v>
          </cell>
          <cell r="Q50">
            <v>0</v>
          </cell>
          <cell r="R50">
            <v>0</v>
          </cell>
          <cell r="S50">
            <v>6</v>
          </cell>
          <cell r="T50">
            <v>22064</v>
          </cell>
          <cell r="X50">
            <v>5000</v>
          </cell>
          <cell r="Y50">
            <v>923514</v>
          </cell>
          <cell r="Z50">
            <v>661962</v>
          </cell>
          <cell r="AA50">
            <v>118986</v>
          </cell>
          <cell r="AB50">
            <v>0</v>
          </cell>
          <cell r="AC50">
            <v>71175</v>
          </cell>
          <cell r="AD50">
            <v>71391</v>
          </cell>
          <cell r="AE50">
            <v>834399</v>
          </cell>
          <cell r="AF50">
            <v>344928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250000</v>
          </cell>
          <cell r="AM50">
            <v>168080</v>
          </cell>
          <cell r="AN50">
            <v>118986</v>
          </cell>
          <cell r="AO50">
            <v>49094</v>
          </cell>
          <cell r="AR50">
            <v>71391</v>
          </cell>
          <cell r="AT50">
            <v>65114</v>
          </cell>
          <cell r="AU50">
            <v>50000</v>
          </cell>
          <cell r="AV50">
            <v>11899</v>
          </cell>
          <cell r="AW50">
            <v>2975</v>
          </cell>
          <cell r="AX50">
            <v>0</v>
          </cell>
          <cell r="BA50">
            <v>240</v>
          </cell>
          <cell r="BB50">
            <v>24001</v>
          </cell>
          <cell r="BD50">
            <v>1920</v>
          </cell>
          <cell r="BH50">
            <v>22081</v>
          </cell>
          <cell r="BJ50">
            <v>194920</v>
          </cell>
          <cell r="BK50">
            <v>118986</v>
          </cell>
          <cell r="BL50">
            <v>71175</v>
          </cell>
          <cell r="BM50">
            <v>4759</v>
          </cell>
          <cell r="BN50">
            <v>728594</v>
          </cell>
        </row>
        <row r="51">
          <cell r="A51">
            <v>42</v>
          </cell>
          <cell r="B51" t="str">
            <v>004007</v>
          </cell>
          <cell r="C51" t="str">
            <v>绥宁县文物局</v>
          </cell>
          <cell r="D51">
            <v>2070201</v>
          </cell>
          <cell r="E51" t="str">
            <v>207</v>
          </cell>
          <cell r="F51">
            <v>1</v>
          </cell>
          <cell r="G51">
            <v>8</v>
          </cell>
          <cell r="H51">
            <v>7</v>
          </cell>
          <cell r="I51">
            <v>7</v>
          </cell>
          <cell r="K51">
            <v>24085</v>
          </cell>
          <cell r="L51">
            <v>24085</v>
          </cell>
          <cell r="N51">
            <v>4900</v>
          </cell>
          <cell r="P51">
            <v>3</v>
          </cell>
          <cell r="Q51">
            <v>0</v>
          </cell>
          <cell r="R51">
            <v>0</v>
          </cell>
          <cell r="S51">
            <v>3</v>
          </cell>
          <cell r="T51">
            <v>11475</v>
          </cell>
          <cell r="X51">
            <v>5000</v>
          </cell>
          <cell r="Y51">
            <v>772061</v>
          </cell>
          <cell r="Z51">
            <v>572703</v>
          </cell>
          <cell r="AA51">
            <v>93421</v>
          </cell>
          <cell r="AB51">
            <v>49884</v>
          </cell>
          <cell r="AC51">
            <v>0</v>
          </cell>
          <cell r="AD51">
            <v>56053</v>
          </cell>
          <cell r="AE51">
            <v>654997</v>
          </cell>
          <cell r="AF51">
            <v>289020</v>
          </cell>
          <cell r="AG51">
            <v>154000</v>
          </cell>
          <cell r="AH51">
            <v>154000</v>
          </cell>
          <cell r="AI51">
            <v>0</v>
          </cell>
          <cell r="AJ51">
            <v>0</v>
          </cell>
          <cell r="AK51">
            <v>24085</v>
          </cell>
          <cell r="AL51">
            <v>0</v>
          </cell>
          <cell r="AM51">
            <v>131839</v>
          </cell>
          <cell r="AN51">
            <v>93421</v>
          </cell>
          <cell r="AO51">
            <v>38418</v>
          </cell>
          <cell r="AR51">
            <v>56053</v>
          </cell>
          <cell r="AT51">
            <v>105598</v>
          </cell>
          <cell r="AU51">
            <v>35000</v>
          </cell>
          <cell r="AV51">
            <v>9342</v>
          </cell>
          <cell r="AW51">
            <v>2336</v>
          </cell>
          <cell r="AX51">
            <v>58800</v>
          </cell>
          <cell r="BA51">
            <v>120</v>
          </cell>
          <cell r="BB51">
            <v>11466</v>
          </cell>
          <cell r="BH51">
            <v>11466</v>
          </cell>
          <cell r="BJ51">
            <v>147041</v>
          </cell>
          <cell r="BK51">
            <v>93421</v>
          </cell>
          <cell r="BL51">
            <v>49884</v>
          </cell>
          <cell r="BM51">
            <v>3736</v>
          </cell>
          <cell r="BN51">
            <v>625020</v>
          </cell>
        </row>
        <row r="52">
          <cell r="A52">
            <v>43</v>
          </cell>
          <cell r="B52" t="str">
            <v>004008</v>
          </cell>
          <cell r="C52" t="str">
            <v>绥宁县档案局</v>
          </cell>
          <cell r="D52">
            <v>2012601</v>
          </cell>
          <cell r="E52" t="str">
            <v>201</v>
          </cell>
          <cell r="F52">
            <v>1</v>
          </cell>
          <cell r="G52">
            <v>7</v>
          </cell>
          <cell r="H52">
            <v>7</v>
          </cell>
          <cell r="I52">
            <v>7</v>
          </cell>
          <cell r="K52">
            <v>20777</v>
          </cell>
          <cell r="L52">
            <v>20777</v>
          </cell>
          <cell r="N52">
            <v>4800</v>
          </cell>
          <cell r="P52">
            <v>1</v>
          </cell>
          <cell r="Q52">
            <v>0</v>
          </cell>
          <cell r="R52">
            <v>0</v>
          </cell>
          <cell r="S52">
            <v>1</v>
          </cell>
          <cell r="T52">
            <v>1772</v>
          </cell>
          <cell r="V52">
            <v>1</v>
          </cell>
          <cell r="X52">
            <v>5000</v>
          </cell>
          <cell r="Y52">
            <v>703905</v>
          </cell>
          <cell r="Z52">
            <v>531364</v>
          </cell>
          <cell r="AA52">
            <v>84820</v>
          </cell>
          <cell r="AB52">
            <v>36829</v>
          </cell>
          <cell r="AC52">
            <v>0</v>
          </cell>
          <cell r="AD52">
            <v>50892</v>
          </cell>
          <cell r="AE52">
            <v>594791</v>
          </cell>
          <cell r="AF52">
            <v>249324</v>
          </cell>
          <cell r="AG52">
            <v>154000</v>
          </cell>
          <cell r="AH52">
            <v>154000</v>
          </cell>
          <cell r="AI52">
            <v>0</v>
          </cell>
          <cell r="AJ52">
            <v>0</v>
          </cell>
          <cell r="AK52">
            <v>20777</v>
          </cell>
          <cell r="AL52">
            <v>0</v>
          </cell>
          <cell r="AM52">
            <v>119798</v>
          </cell>
          <cell r="AN52">
            <v>84820</v>
          </cell>
          <cell r="AO52">
            <v>34978</v>
          </cell>
          <cell r="AR52">
            <v>50892</v>
          </cell>
          <cell r="AT52">
            <v>103243</v>
          </cell>
          <cell r="AU52">
            <v>35000</v>
          </cell>
          <cell r="AV52">
            <v>8482</v>
          </cell>
          <cell r="AW52">
            <v>2121</v>
          </cell>
          <cell r="AX52">
            <v>57600</v>
          </cell>
          <cell r="BA52">
            <v>40</v>
          </cell>
          <cell r="BB52">
            <v>5871</v>
          </cell>
          <cell r="BG52">
            <v>4020</v>
          </cell>
          <cell r="BH52">
            <v>1851</v>
          </cell>
          <cell r="BJ52">
            <v>125041</v>
          </cell>
          <cell r="BK52">
            <v>84820</v>
          </cell>
          <cell r="BL52">
            <v>36829</v>
          </cell>
          <cell r="BM52">
            <v>3392</v>
          </cell>
          <cell r="BN52">
            <v>578864</v>
          </cell>
        </row>
        <row r="53">
          <cell r="A53">
            <v>44</v>
          </cell>
          <cell r="B53" t="str">
            <v>004013</v>
          </cell>
          <cell r="C53" t="str">
            <v>绥宁县教育科技局</v>
          </cell>
          <cell r="D53">
            <v>2050101</v>
          </cell>
          <cell r="E53" t="str">
            <v>205</v>
          </cell>
          <cell r="F53">
            <v>1</v>
          </cell>
          <cell r="G53">
            <v>46</v>
          </cell>
          <cell r="H53">
            <v>54</v>
          </cell>
          <cell r="I53">
            <v>19</v>
          </cell>
          <cell r="J53">
            <v>35</v>
          </cell>
          <cell r="K53">
            <v>198741</v>
          </cell>
          <cell r="L53">
            <v>69967</v>
          </cell>
          <cell r="N53">
            <v>13650</v>
          </cell>
          <cell r="P53">
            <v>34</v>
          </cell>
          <cell r="Q53">
            <v>0</v>
          </cell>
          <cell r="S53">
            <v>34</v>
          </cell>
          <cell r="T53">
            <v>136172</v>
          </cell>
          <cell r="U53">
            <v>0</v>
          </cell>
          <cell r="V53">
            <v>14</v>
          </cell>
          <cell r="W53">
            <v>2</v>
          </cell>
          <cell r="X53">
            <v>5000</v>
          </cell>
          <cell r="Y53">
            <v>7991904</v>
          </cell>
          <cell r="Z53">
            <v>6348835</v>
          </cell>
          <cell r="AA53">
            <v>749572</v>
          </cell>
          <cell r="AB53">
            <v>443754</v>
          </cell>
          <cell r="AC53">
            <v>0</v>
          </cell>
          <cell r="AD53">
            <v>449743</v>
          </cell>
          <cell r="AE53">
            <v>6755103</v>
          </cell>
          <cell r="AF53">
            <v>2384892</v>
          </cell>
          <cell r="AG53">
            <v>418000</v>
          </cell>
          <cell r="AH53">
            <v>418000</v>
          </cell>
          <cell r="AI53">
            <v>0</v>
          </cell>
          <cell r="AJ53">
            <v>0</v>
          </cell>
          <cell r="AK53">
            <v>69967</v>
          </cell>
          <cell r="AL53">
            <v>875000</v>
          </cell>
          <cell r="AM53">
            <v>2537501</v>
          </cell>
          <cell r="AN53">
            <v>749572</v>
          </cell>
          <cell r="AO53">
            <v>307929</v>
          </cell>
          <cell r="AP53">
            <v>1480000</v>
          </cell>
          <cell r="AQ53">
            <v>20000</v>
          </cell>
          <cell r="AR53">
            <v>449743</v>
          </cell>
          <cell r="AT53">
            <v>928856</v>
          </cell>
          <cell r="AU53">
            <v>270000</v>
          </cell>
          <cell r="AV53">
            <v>474957</v>
          </cell>
          <cell r="AW53">
            <v>18739</v>
          </cell>
          <cell r="AX53">
            <v>163800</v>
          </cell>
          <cell r="AZ53">
            <v>0</v>
          </cell>
          <cell r="BA53">
            <v>1360</v>
          </cell>
          <cell r="BB53">
            <v>307945</v>
          </cell>
          <cell r="BC53">
            <v>0</v>
          </cell>
          <cell r="BD53">
            <v>10560</v>
          </cell>
          <cell r="BE53">
            <v>0</v>
          </cell>
          <cell r="BF53">
            <v>0</v>
          </cell>
          <cell r="BG53">
            <v>61560</v>
          </cell>
          <cell r="BH53">
            <v>135825</v>
          </cell>
          <cell r="BI53">
            <v>100000</v>
          </cell>
          <cell r="BJ53">
            <v>1193326</v>
          </cell>
          <cell r="BK53">
            <v>749572</v>
          </cell>
          <cell r="BL53">
            <v>443754</v>
          </cell>
          <cell r="BN53">
            <v>6798578</v>
          </cell>
        </row>
        <row r="54">
          <cell r="A54">
            <v>45</v>
          </cell>
          <cell r="B54" t="str">
            <v>004014</v>
          </cell>
          <cell r="C54" t="str">
            <v>绥宁县科协</v>
          </cell>
          <cell r="D54">
            <v>2060101</v>
          </cell>
          <cell r="E54" t="str">
            <v>206</v>
          </cell>
          <cell r="F54">
            <v>1</v>
          </cell>
          <cell r="G54">
            <v>6</v>
          </cell>
          <cell r="H54">
            <v>6</v>
          </cell>
          <cell r="I54">
            <v>6</v>
          </cell>
          <cell r="K54">
            <v>18785</v>
          </cell>
          <cell r="L54">
            <v>18785</v>
          </cell>
          <cell r="N54">
            <v>4300</v>
          </cell>
          <cell r="P54">
            <v>9</v>
          </cell>
          <cell r="Q54">
            <v>0</v>
          </cell>
          <cell r="S54">
            <v>9</v>
          </cell>
          <cell r="T54">
            <v>34091</v>
          </cell>
          <cell r="X54">
            <v>5000</v>
          </cell>
          <cell r="Y54">
            <v>688029</v>
          </cell>
          <cell r="Z54">
            <v>502570</v>
          </cell>
          <cell r="AA54">
            <v>75241</v>
          </cell>
          <cell r="AB54">
            <v>65073</v>
          </cell>
          <cell r="AC54">
            <v>0</v>
          </cell>
          <cell r="AD54">
            <v>45145</v>
          </cell>
          <cell r="AE54">
            <v>527587</v>
          </cell>
          <cell r="AF54">
            <v>225420</v>
          </cell>
          <cell r="AG54">
            <v>132000</v>
          </cell>
          <cell r="AH54">
            <v>132000</v>
          </cell>
          <cell r="AI54">
            <v>0</v>
          </cell>
          <cell r="AJ54">
            <v>0</v>
          </cell>
          <cell r="AK54">
            <v>18785</v>
          </cell>
          <cell r="AL54">
            <v>0</v>
          </cell>
          <cell r="AM54">
            <v>106237</v>
          </cell>
          <cell r="AN54">
            <v>75241</v>
          </cell>
          <cell r="AO54">
            <v>30996</v>
          </cell>
          <cell r="AR54">
            <v>45145</v>
          </cell>
          <cell r="AT54">
            <v>126365</v>
          </cell>
          <cell r="AU54">
            <v>30000</v>
          </cell>
          <cell r="AV54">
            <v>7524</v>
          </cell>
          <cell r="AW54">
            <v>1881</v>
          </cell>
          <cell r="AX54">
            <v>51600</v>
          </cell>
          <cell r="AY54">
            <v>35000</v>
          </cell>
          <cell r="BA54">
            <v>360</v>
          </cell>
          <cell r="BB54">
            <v>34077</v>
          </cell>
          <cell r="BH54">
            <v>34077</v>
          </cell>
          <cell r="BJ54">
            <v>143323</v>
          </cell>
          <cell r="BK54">
            <v>75241</v>
          </cell>
          <cell r="BL54">
            <v>65073</v>
          </cell>
          <cell r="BM54">
            <v>3009</v>
          </cell>
          <cell r="BN54">
            <v>544706</v>
          </cell>
        </row>
        <row r="55">
          <cell r="A55">
            <v>46</v>
          </cell>
          <cell r="B55" t="str">
            <v>004018</v>
          </cell>
          <cell r="C55" t="str">
            <v>绥宁县广播电视台</v>
          </cell>
          <cell r="D55">
            <v>2070801</v>
          </cell>
          <cell r="E55" t="str">
            <v>207</v>
          </cell>
          <cell r="F55">
            <v>1</v>
          </cell>
          <cell r="G55">
            <v>26</v>
          </cell>
          <cell r="H55">
            <v>24</v>
          </cell>
          <cell r="J55">
            <v>24</v>
          </cell>
          <cell r="K55">
            <v>65311</v>
          </cell>
          <cell r="P55">
            <v>28</v>
          </cell>
          <cell r="S55">
            <v>28</v>
          </cell>
          <cell r="T55">
            <v>98027</v>
          </cell>
          <cell r="V55">
            <v>4</v>
          </cell>
          <cell r="W55">
            <v>2</v>
          </cell>
          <cell r="X55">
            <v>5000</v>
          </cell>
          <cell r="Y55">
            <v>2275565</v>
          </cell>
          <cell r="Z55">
            <v>1620166</v>
          </cell>
          <cell r="AA55">
            <v>276746</v>
          </cell>
          <cell r="AB55">
            <v>212605</v>
          </cell>
          <cell r="AC55">
            <v>0</v>
          </cell>
          <cell r="AD55">
            <v>166048</v>
          </cell>
          <cell r="AE55">
            <v>1990825</v>
          </cell>
          <cell r="AF55">
            <v>783732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600000</v>
          </cell>
          <cell r="AM55">
            <v>391045</v>
          </cell>
          <cell r="AN55">
            <v>276746</v>
          </cell>
          <cell r="AO55">
            <v>114299</v>
          </cell>
          <cell r="AQ55">
            <v>50000</v>
          </cell>
          <cell r="AR55">
            <v>166048</v>
          </cell>
          <cell r="AT55">
            <v>155714</v>
          </cell>
          <cell r="AU55">
            <v>120000</v>
          </cell>
          <cell r="AV55">
            <v>27675</v>
          </cell>
          <cell r="AW55">
            <v>6919</v>
          </cell>
          <cell r="AX55">
            <v>0</v>
          </cell>
          <cell r="BA55">
            <v>1120</v>
          </cell>
          <cell r="BB55">
            <v>129026</v>
          </cell>
          <cell r="BD55">
            <v>12480</v>
          </cell>
          <cell r="BG55">
            <v>18240</v>
          </cell>
          <cell r="BH55">
            <v>98306</v>
          </cell>
          <cell r="BJ55">
            <v>500421</v>
          </cell>
          <cell r="BK55">
            <v>276746</v>
          </cell>
          <cell r="BL55">
            <v>212605</v>
          </cell>
          <cell r="BM55">
            <v>11070</v>
          </cell>
          <cell r="BN55">
            <v>1775144</v>
          </cell>
        </row>
        <row r="56">
          <cell r="A56">
            <v>47</v>
          </cell>
          <cell r="B56" t="str">
            <v>004022</v>
          </cell>
          <cell r="C56" t="str">
            <v>绥宁县教师进修学校 </v>
          </cell>
          <cell r="D56">
            <v>2050101</v>
          </cell>
          <cell r="E56" t="str">
            <v>205</v>
          </cell>
          <cell r="F56">
            <v>2</v>
          </cell>
          <cell r="G56">
            <v>31</v>
          </cell>
          <cell r="H56">
            <v>26</v>
          </cell>
          <cell r="J56">
            <v>26</v>
          </cell>
          <cell r="K56">
            <v>125041</v>
          </cell>
          <cell r="P56">
            <v>15</v>
          </cell>
          <cell r="S56">
            <v>15</v>
          </cell>
          <cell r="T56">
            <v>66459</v>
          </cell>
          <cell r="V56">
            <v>5</v>
          </cell>
          <cell r="X56">
            <v>5000</v>
          </cell>
          <cell r="Y56">
            <v>3249051</v>
          </cell>
          <cell r="Z56">
            <v>2318904</v>
          </cell>
          <cell r="AA56">
            <v>430098</v>
          </cell>
          <cell r="AB56">
            <v>0</v>
          </cell>
          <cell r="AC56">
            <v>241990</v>
          </cell>
          <cell r="AD56">
            <v>258059</v>
          </cell>
          <cell r="AE56">
            <v>3014588</v>
          </cell>
          <cell r="AF56">
            <v>1500492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650000</v>
          </cell>
          <cell r="AM56">
            <v>606037</v>
          </cell>
          <cell r="AN56">
            <v>430098</v>
          </cell>
          <cell r="AO56">
            <v>175939</v>
          </cell>
          <cell r="AR56">
            <v>258059</v>
          </cell>
          <cell r="AT56">
            <v>141352</v>
          </cell>
          <cell r="AU56">
            <v>130000</v>
          </cell>
          <cell r="AW56">
            <v>10752</v>
          </cell>
          <cell r="AX56">
            <v>0</v>
          </cell>
          <cell r="BA56">
            <v>600</v>
          </cell>
          <cell r="BB56">
            <v>93111</v>
          </cell>
          <cell r="BD56">
            <v>4800</v>
          </cell>
          <cell r="BG56">
            <v>22260</v>
          </cell>
          <cell r="BH56">
            <v>66051</v>
          </cell>
          <cell r="BJ56">
            <v>672088</v>
          </cell>
          <cell r="BK56">
            <v>430098</v>
          </cell>
          <cell r="BL56">
            <v>241990</v>
          </cell>
          <cell r="BN56">
            <v>2576963</v>
          </cell>
        </row>
        <row r="57">
          <cell r="A57">
            <v>48</v>
          </cell>
          <cell r="B57" t="str">
            <v>004026</v>
          </cell>
          <cell r="C57" t="str">
            <v>绥宁县电视差转台</v>
          </cell>
          <cell r="D57">
            <v>2070801</v>
          </cell>
          <cell r="E57" t="str">
            <v>207</v>
          </cell>
          <cell r="F57">
            <v>2</v>
          </cell>
          <cell r="G57">
            <v>4</v>
          </cell>
          <cell r="H57">
            <v>10</v>
          </cell>
          <cell r="J57">
            <v>10</v>
          </cell>
          <cell r="K57">
            <v>30742</v>
          </cell>
          <cell r="P57">
            <v>3</v>
          </cell>
          <cell r="S57">
            <v>3</v>
          </cell>
          <cell r="T57">
            <v>11756</v>
          </cell>
          <cell r="X57">
            <v>5000</v>
          </cell>
          <cell r="Y57">
            <v>945294</v>
          </cell>
          <cell r="Z57">
            <v>684497</v>
          </cell>
          <cell r="AA57">
            <v>123781</v>
          </cell>
          <cell r="AB57">
            <v>0</v>
          </cell>
          <cell r="AC57">
            <v>62748</v>
          </cell>
          <cell r="AD57">
            <v>74268</v>
          </cell>
          <cell r="AE57">
            <v>867965</v>
          </cell>
          <cell r="AF57">
            <v>368904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250000</v>
          </cell>
          <cell r="AM57">
            <v>174793</v>
          </cell>
          <cell r="AN57">
            <v>123781</v>
          </cell>
          <cell r="AO57">
            <v>51012</v>
          </cell>
          <cell r="AR57">
            <v>74268</v>
          </cell>
          <cell r="AT57">
            <v>65593</v>
          </cell>
          <cell r="AU57">
            <v>50000</v>
          </cell>
          <cell r="AV57">
            <v>12378</v>
          </cell>
          <cell r="AW57">
            <v>3095</v>
          </cell>
          <cell r="AX57">
            <v>0</v>
          </cell>
          <cell r="BA57">
            <v>120</v>
          </cell>
          <cell r="BB57">
            <v>11736</v>
          </cell>
          <cell r="BH57">
            <v>11736</v>
          </cell>
          <cell r="BJ57">
            <v>191480</v>
          </cell>
          <cell r="BK57">
            <v>123781</v>
          </cell>
          <cell r="BL57">
            <v>62748</v>
          </cell>
          <cell r="BM57">
            <v>4951</v>
          </cell>
          <cell r="BN57">
            <v>753814</v>
          </cell>
        </row>
        <row r="58">
          <cell r="A58">
            <v>49</v>
          </cell>
          <cell r="B58" t="str">
            <v>004032</v>
          </cell>
          <cell r="C58" t="str">
            <v>绥宁县特殊教育学校 </v>
          </cell>
          <cell r="D58">
            <v>2050701</v>
          </cell>
          <cell r="E58" t="str">
            <v>205</v>
          </cell>
          <cell r="F58">
            <v>2</v>
          </cell>
          <cell r="G58">
            <v>10</v>
          </cell>
          <cell r="H58">
            <v>12</v>
          </cell>
          <cell r="J58">
            <v>12</v>
          </cell>
          <cell r="K58">
            <v>41890</v>
          </cell>
          <cell r="M58">
            <v>4440</v>
          </cell>
          <cell r="O58">
            <v>5712</v>
          </cell>
          <cell r="P58">
            <v>1</v>
          </cell>
          <cell r="S58">
            <v>1</v>
          </cell>
          <cell r="T58">
            <v>4207</v>
          </cell>
          <cell r="Y58">
            <v>1256578</v>
          </cell>
          <cell r="Z58">
            <v>929517</v>
          </cell>
          <cell r="AA58">
            <v>160536</v>
          </cell>
          <cell r="AB58">
            <v>0</v>
          </cell>
          <cell r="AC58">
            <v>70203</v>
          </cell>
          <cell r="AD58">
            <v>96322</v>
          </cell>
          <cell r="AE58">
            <v>1247376</v>
          </cell>
          <cell r="AF58">
            <v>502680</v>
          </cell>
          <cell r="AG58">
            <v>121824</v>
          </cell>
          <cell r="AH58">
            <v>0</v>
          </cell>
          <cell r="AI58">
            <v>68544</v>
          </cell>
          <cell r="AJ58">
            <v>53280</v>
          </cell>
          <cell r="AK58">
            <v>0</v>
          </cell>
          <cell r="AL58">
            <v>300000</v>
          </cell>
          <cell r="AM58">
            <v>226550</v>
          </cell>
          <cell r="AN58">
            <v>160536</v>
          </cell>
          <cell r="AO58">
            <v>66014</v>
          </cell>
          <cell r="AR58">
            <v>96322</v>
          </cell>
          <cell r="AT58">
            <v>4053</v>
          </cell>
          <cell r="AU58">
            <v>0</v>
          </cell>
          <cell r="AW58">
            <v>4013</v>
          </cell>
          <cell r="AX58">
            <v>0</v>
          </cell>
          <cell r="BA58">
            <v>40</v>
          </cell>
          <cell r="BB58">
            <v>5149</v>
          </cell>
          <cell r="BD58">
            <v>960</v>
          </cell>
          <cell r="BH58">
            <v>4189</v>
          </cell>
          <cell r="BJ58">
            <v>230739</v>
          </cell>
          <cell r="BK58">
            <v>160536</v>
          </cell>
          <cell r="BL58">
            <v>70203</v>
          </cell>
          <cell r="BN58">
            <v>1025839</v>
          </cell>
        </row>
        <row r="59">
          <cell r="A59">
            <v>50</v>
          </cell>
          <cell r="B59" t="str">
            <v>004035</v>
          </cell>
          <cell r="C59" t="str">
            <v>绥宁县白玉乡学校 </v>
          </cell>
          <cell r="D59">
            <v>2050202</v>
          </cell>
          <cell r="E59" t="str">
            <v>205</v>
          </cell>
          <cell r="F59">
            <v>2</v>
          </cell>
          <cell r="G59">
            <v>46</v>
          </cell>
          <cell r="H59">
            <v>24</v>
          </cell>
          <cell r="J59">
            <v>24</v>
          </cell>
          <cell r="K59">
            <v>67843</v>
          </cell>
          <cell r="M59">
            <v>6900</v>
          </cell>
          <cell r="P59">
            <v>33</v>
          </cell>
          <cell r="S59">
            <v>33</v>
          </cell>
          <cell r="T59">
            <v>134080</v>
          </cell>
          <cell r="V59">
            <v>5</v>
          </cell>
          <cell r="Y59">
            <v>2226520</v>
          </cell>
          <cell r="Z59">
            <v>1523607</v>
          </cell>
          <cell r="AA59">
            <v>282823</v>
          </cell>
          <cell r="AB59">
            <v>0</v>
          </cell>
          <cell r="AC59">
            <v>250396</v>
          </cell>
          <cell r="AD59">
            <v>169694</v>
          </cell>
          <cell r="AE59">
            <v>2066162</v>
          </cell>
          <cell r="AF59">
            <v>814116</v>
          </cell>
          <cell r="AG59">
            <v>82800</v>
          </cell>
          <cell r="AH59">
            <v>0</v>
          </cell>
          <cell r="AI59">
            <v>0</v>
          </cell>
          <cell r="AJ59">
            <v>82800</v>
          </cell>
          <cell r="AK59">
            <v>0</v>
          </cell>
          <cell r="AL59">
            <v>600000</v>
          </cell>
          <cell r="AM59">
            <v>399552</v>
          </cell>
          <cell r="AN59">
            <v>282823</v>
          </cell>
          <cell r="AO59">
            <v>116729</v>
          </cell>
          <cell r="AR59">
            <v>169694</v>
          </cell>
          <cell r="AT59">
            <v>8391</v>
          </cell>
          <cell r="AU59">
            <v>0</v>
          </cell>
          <cell r="AW59">
            <v>7071</v>
          </cell>
          <cell r="AX59">
            <v>0</v>
          </cell>
          <cell r="BA59">
            <v>1320</v>
          </cell>
          <cell r="BB59">
            <v>151967</v>
          </cell>
          <cell r="BG59">
            <v>18300</v>
          </cell>
          <cell r="BH59">
            <v>133667</v>
          </cell>
          <cell r="BJ59">
            <v>533219</v>
          </cell>
          <cell r="BK59">
            <v>282823</v>
          </cell>
          <cell r="BL59">
            <v>250396</v>
          </cell>
          <cell r="BN59">
            <v>1693301</v>
          </cell>
        </row>
        <row r="60">
          <cell r="A60">
            <v>51</v>
          </cell>
          <cell r="B60" t="str">
            <v>004036</v>
          </cell>
          <cell r="C60" t="str">
            <v>绥宁县长铺乡枫香学校 </v>
          </cell>
          <cell r="D60">
            <v>2050202</v>
          </cell>
          <cell r="E60" t="str">
            <v>205</v>
          </cell>
          <cell r="F60">
            <v>2</v>
          </cell>
          <cell r="G60">
            <v>60</v>
          </cell>
          <cell r="H60">
            <v>23</v>
          </cell>
          <cell r="J60">
            <v>23</v>
          </cell>
          <cell r="K60">
            <v>86194</v>
          </cell>
          <cell r="M60">
            <v>8260</v>
          </cell>
          <cell r="P60">
            <v>19</v>
          </cell>
          <cell r="S60">
            <v>19</v>
          </cell>
          <cell r="T60">
            <v>78488</v>
          </cell>
          <cell r="V60">
            <v>2</v>
          </cell>
          <cell r="Y60">
            <v>2458114</v>
          </cell>
          <cell r="Z60">
            <v>1732735</v>
          </cell>
          <cell r="AA60">
            <v>321866</v>
          </cell>
          <cell r="AB60">
            <v>0</v>
          </cell>
          <cell r="AC60">
            <v>210394</v>
          </cell>
          <cell r="AD60">
            <v>193119</v>
          </cell>
          <cell r="AE60">
            <v>2355629</v>
          </cell>
          <cell r="AF60">
            <v>1034328</v>
          </cell>
          <cell r="AG60">
            <v>99120</v>
          </cell>
          <cell r="AH60">
            <v>0</v>
          </cell>
          <cell r="AI60">
            <v>0</v>
          </cell>
          <cell r="AJ60">
            <v>99120</v>
          </cell>
          <cell r="AK60">
            <v>0</v>
          </cell>
          <cell r="AL60">
            <v>575000</v>
          </cell>
          <cell r="AM60">
            <v>454062</v>
          </cell>
          <cell r="AN60">
            <v>321866</v>
          </cell>
          <cell r="AO60">
            <v>132196</v>
          </cell>
          <cell r="AR60">
            <v>193119</v>
          </cell>
          <cell r="AT60">
            <v>8807</v>
          </cell>
          <cell r="AU60">
            <v>0</v>
          </cell>
          <cell r="AW60">
            <v>8047</v>
          </cell>
          <cell r="AX60">
            <v>0</v>
          </cell>
          <cell r="BA60">
            <v>760</v>
          </cell>
          <cell r="BB60">
            <v>93678</v>
          </cell>
          <cell r="BD60">
            <v>5760</v>
          </cell>
          <cell r="BG60">
            <v>9720</v>
          </cell>
          <cell r="BH60">
            <v>78198</v>
          </cell>
          <cell r="BJ60">
            <v>532260</v>
          </cell>
          <cell r="BK60">
            <v>321866</v>
          </cell>
          <cell r="BL60">
            <v>210394</v>
          </cell>
          <cell r="BN60">
            <v>1925854</v>
          </cell>
        </row>
        <row r="61">
          <cell r="A61">
            <v>52</v>
          </cell>
          <cell r="B61" t="str">
            <v>004037</v>
          </cell>
          <cell r="C61" t="str">
            <v>绥宁县长铺镇第二小学 </v>
          </cell>
          <cell r="D61">
            <v>2050202</v>
          </cell>
          <cell r="E61" t="str">
            <v>205</v>
          </cell>
          <cell r="F61">
            <v>2</v>
          </cell>
          <cell r="G61">
            <v>112</v>
          </cell>
          <cell r="H61">
            <v>97</v>
          </cell>
          <cell r="J61">
            <v>97</v>
          </cell>
          <cell r="K61">
            <v>339800</v>
          </cell>
          <cell r="P61">
            <v>57</v>
          </cell>
          <cell r="S61">
            <v>57</v>
          </cell>
          <cell r="T61">
            <v>226612</v>
          </cell>
          <cell r="V61">
            <v>3</v>
          </cell>
          <cell r="Y61">
            <v>9416701</v>
          </cell>
          <cell r="Z61">
            <v>6575013</v>
          </cell>
          <cell r="AA61">
            <v>1300520</v>
          </cell>
          <cell r="AB61">
            <v>0</v>
          </cell>
          <cell r="AC61">
            <v>760856</v>
          </cell>
          <cell r="AD61">
            <v>780312</v>
          </cell>
          <cell r="AE61">
            <v>9118190</v>
          </cell>
          <cell r="AF61">
            <v>4077600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2425000</v>
          </cell>
          <cell r="AM61">
            <v>1835278</v>
          </cell>
          <cell r="AN61">
            <v>1300520</v>
          </cell>
          <cell r="AO61">
            <v>534758</v>
          </cell>
          <cell r="AR61">
            <v>780312</v>
          </cell>
          <cell r="AT61">
            <v>34793</v>
          </cell>
          <cell r="AU61">
            <v>0</v>
          </cell>
          <cell r="AW61">
            <v>32513</v>
          </cell>
          <cell r="AX61">
            <v>0</v>
          </cell>
          <cell r="BA61">
            <v>2280</v>
          </cell>
          <cell r="BB61">
            <v>263718</v>
          </cell>
          <cell r="BD61">
            <v>24960</v>
          </cell>
          <cell r="BG61">
            <v>12660</v>
          </cell>
          <cell r="BH61">
            <v>226098</v>
          </cell>
          <cell r="BJ61">
            <v>2061376</v>
          </cell>
          <cell r="BK61">
            <v>1300520</v>
          </cell>
          <cell r="BL61">
            <v>760856</v>
          </cell>
          <cell r="BN61">
            <v>7355325</v>
          </cell>
        </row>
        <row r="62">
          <cell r="A62">
            <v>53</v>
          </cell>
          <cell r="B62" t="str">
            <v>004038</v>
          </cell>
          <cell r="C62" t="str">
            <v>绥宁县长铺镇第三小学 </v>
          </cell>
          <cell r="D62">
            <v>2050202</v>
          </cell>
          <cell r="E62" t="str">
            <v>205</v>
          </cell>
          <cell r="F62">
            <v>2</v>
          </cell>
          <cell r="G62">
            <v>82</v>
          </cell>
          <cell r="H62">
            <v>88</v>
          </cell>
          <cell r="J62">
            <v>88</v>
          </cell>
          <cell r="K62">
            <v>314249</v>
          </cell>
          <cell r="P62">
            <v>28</v>
          </cell>
          <cell r="S62">
            <v>28</v>
          </cell>
          <cell r="T62">
            <v>109806</v>
          </cell>
          <cell r="Y62">
            <v>8559613</v>
          </cell>
          <cell r="Z62">
            <v>6048403</v>
          </cell>
          <cell r="AA62">
            <v>1194198</v>
          </cell>
          <cell r="AB62">
            <v>0</v>
          </cell>
          <cell r="AC62">
            <v>600493</v>
          </cell>
          <cell r="AD62">
            <v>716519</v>
          </cell>
          <cell r="AE62">
            <v>8372584</v>
          </cell>
          <cell r="AF62">
            <v>3770988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2200000</v>
          </cell>
          <cell r="AM62">
            <v>1685077</v>
          </cell>
          <cell r="AN62">
            <v>1194198</v>
          </cell>
          <cell r="AO62">
            <v>490879</v>
          </cell>
          <cell r="AR62">
            <v>716519</v>
          </cell>
          <cell r="AT62">
            <v>30975</v>
          </cell>
          <cell r="AU62">
            <v>0</v>
          </cell>
          <cell r="AW62">
            <v>29855</v>
          </cell>
          <cell r="AX62">
            <v>0</v>
          </cell>
          <cell r="BA62">
            <v>1120</v>
          </cell>
          <cell r="BB62">
            <v>156054</v>
          </cell>
          <cell r="BD62">
            <v>16320</v>
          </cell>
          <cell r="BF62">
            <v>30120</v>
          </cell>
          <cell r="BH62">
            <v>109614</v>
          </cell>
          <cell r="BJ62">
            <v>1794691</v>
          </cell>
          <cell r="BK62">
            <v>1194198</v>
          </cell>
          <cell r="BL62">
            <v>600493</v>
          </cell>
          <cell r="BN62">
            <v>6764922</v>
          </cell>
        </row>
        <row r="63">
          <cell r="A63">
            <v>54</v>
          </cell>
          <cell r="B63" t="str">
            <v>004039</v>
          </cell>
          <cell r="C63" t="str">
            <v>绥宁县长铺镇第一小学 </v>
          </cell>
          <cell r="D63">
            <v>2050202</v>
          </cell>
          <cell r="E63" t="str">
            <v>205</v>
          </cell>
          <cell r="F63">
            <v>2</v>
          </cell>
          <cell r="G63">
            <v>101</v>
          </cell>
          <cell r="H63">
            <v>99</v>
          </cell>
          <cell r="J63">
            <v>99</v>
          </cell>
          <cell r="K63">
            <v>360201</v>
          </cell>
          <cell r="P63">
            <v>53</v>
          </cell>
          <cell r="S63">
            <v>53</v>
          </cell>
          <cell r="T63">
            <v>213716</v>
          </cell>
          <cell r="Y63">
            <v>9800610</v>
          </cell>
          <cell r="Z63">
            <v>6853679</v>
          </cell>
          <cell r="AA63">
            <v>1359482</v>
          </cell>
          <cell r="AB63">
            <v>0</v>
          </cell>
          <cell r="AC63">
            <v>771760</v>
          </cell>
          <cell r="AD63">
            <v>815689</v>
          </cell>
          <cell r="AE63">
            <v>9531226</v>
          </cell>
          <cell r="AF63">
            <v>4322412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2475000</v>
          </cell>
          <cell r="AM63">
            <v>1918125</v>
          </cell>
          <cell r="AN63">
            <v>1359482</v>
          </cell>
          <cell r="AO63">
            <v>558643</v>
          </cell>
          <cell r="AR63">
            <v>815689</v>
          </cell>
          <cell r="AT63">
            <v>36107</v>
          </cell>
          <cell r="AU63">
            <v>0</v>
          </cell>
          <cell r="AW63">
            <v>33987</v>
          </cell>
          <cell r="AX63">
            <v>0</v>
          </cell>
          <cell r="BA63">
            <v>2120</v>
          </cell>
          <cell r="BB63">
            <v>233277</v>
          </cell>
          <cell r="BD63">
            <v>20160</v>
          </cell>
          <cell r="BG63">
            <v>0</v>
          </cell>
          <cell r="BH63">
            <v>213117</v>
          </cell>
          <cell r="BJ63">
            <v>2131242</v>
          </cell>
          <cell r="BK63">
            <v>1359482</v>
          </cell>
          <cell r="BL63">
            <v>771760</v>
          </cell>
          <cell r="BN63">
            <v>7669368</v>
          </cell>
        </row>
        <row r="64">
          <cell r="A64">
            <v>55</v>
          </cell>
          <cell r="B64" t="str">
            <v>004040</v>
          </cell>
          <cell r="C64" t="str">
            <v>绥宁县朝仪乡学校 </v>
          </cell>
          <cell r="D64">
            <v>2050202</v>
          </cell>
          <cell r="E64" t="str">
            <v>205</v>
          </cell>
          <cell r="F64">
            <v>2</v>
          </cell>
          <cell r="G64">
            <v>57</v>
          </cell>
          <cell r="H64">
            <v>38</v>
          </cell>
          <cell r="J64">
            <v>38</v>
          </cell>
          <cell r="K64">
            <v>142811</v>
          </cell>
          <cell r="M64">
            <v>14480</v>
          </cell>
          <cell r="P64">
            <v>45</v>
          </cell>
          <cell r="S64">
            <v>45</v>
          </cell>
          <cell r="T64">
            <v>186677</v>
          </cell>
          <cell r="V64">
            <v>7</v>
          </cell>
          <cell r="Y64">
            <v>4138624</v>
          </cell>
          <cell r="Z64">
            <v>2881471</v>
          </cell>
          <cell r="AA64">
            <v>532746</v>
          </cell>
          <cell r="AB64">
            <v>0</v>
          </cell>
          <cell r="AC64">
            <v>404759</v>
          </cell>
          <cell r="AD64">
            <v>319648</v>
          </cell>
          <cell r="AE64">
            <v>3908685</v>
          </cell>
          <cell r="AF64">
            <v>1713732</v>
          </cell>
          <cell r="AG64">
            <v>173760</v>
          </cell>
          <cell r="AH64">
            <v>0</v>
          </cell>
          <cell r="AI64">
            <v>0</v>
          </cell>
          <cell r="AJ64">
            <v>173760</v>
          </cell>
          <cell r="AK64">
            <v>0</v>
          </cell>
          <cell r="AL64">
            <v>950000</v>
          </cell>
          <cell r="AM64">
            <v>751545</v>
          </cell>
          <cell r="AN64">
            <v>532746</v>
          </cell>
          <cell r="AO64">
            <v>218799</v>
          </cell>
          <cell r="AR64">
            <v>319648</v>
          </cell>
          <cell r="AT64">
            <v>15119</v>
          </cell>
          <cell r="AU64">
            <v>0</v>
          </cell>
          <cell r="AW64">
            <v>13319</v>
          </cell>
          <cell r="AX64">
            <v>0</v>
          </cell>
          <cell r="BA64">
            <v>1800</v>
          </cell>
          <cell r="BB64">
            <v>214820</v>
          </cell>
          <cell r="BD64">
            <v>1920</v>
          </cell>
          <cell r="BG64">
            <v>26940</v>
          </cell>
          <cell r="BH64">
            <v>185960</v>
          </cell>
          <cell r="BJ64">
            <v>937505</v>
          </cell>
          <cell r="BK64">
            <v>532746</v>
          </cell>
          <cell r="BL64">
            <v>404759</v>
          </cell>
          <cell r="BN64">
            <v>3201119</v>
          </cell>
        </row>
        <row r="65">
          <cell r="A65">
            <v>56</v>
          </cell>
          <cell r="B65" t="str">
            <v>004041</v>
          </cell>
          <cell r="C65" t="str">
            <v>绥宁县党坪乡学校 </v>
          </cell>
          <cell r="D65">
            <v>2050202</v>
          </cell>
          <cell r="E65" t="str">
            <v>205</v>
          </cell>
          <cell r="F65">
            <v>2</v>
          </cell>
          <cell r="G65">
            <v>66</v>
          </cell>
          <cell r="H65">
            <v>26</v>
          </cell>
          <cell r="J65">
            <v>26</v>
          </cell>
          <cell r="K65">
            <v>89387</v>
          </cell>
          <cell r="M65">
            <v>8840</v>
          </cell>
          <cell r="P65">
            <v>42</v>
          </cell>
          <cell r="S65">
            <v>42</v>
          </cell>
          <cell r="T65">
            <v>166960</v>
          </cell>
          <cell r="V65">
            <v>12</v>
          </cell>
          <cell r="Y65">
            <v>2749797</v>
          </cell>
          <cell r="Z65">
            <v>1890257</v>
          </cell>
          <cell r="AA65">
            <v>344529</v>
          </cell>
          <cell r="AB65">
            <v>0</v>
          </cell>
          <cell r="AC65">
            <v>308294</v>
          </cell>
          <cell r="AD65">
            <v>206717</v>
          </cell>
          <cell r="AE65">
            <v>2521682</v>
          </cell>
          <cell r="AF65">
            <v>1072644</v>
          </cell>
          <cell r="AG65">
            <v>106080</v>
          </cell>
          <cell r="AH65">
            <v>0</v>
          </cell>
          <cell r="AI65">
            <v>0</v>
          </cell>
          <cell r="AJ65">
            <v>106080</v>
          </cell>
          <cell r="AK65">
            <v>0</v>
          </cell>
          <cell r="AL65">
            <v>650000</v>
          </cell>
          <cell r="AM65">
            <v>486241</v>
          </cell>
          <cell r="AN65">
            <v>344529</v>
          </cell>
          <cell r="AO65">
            <v>141712</v>
          </cell>
          <cell r="AR65">
            <v>206717</v>
          </cell>
          <cell r="AT65">
            <v>10293</v>
          </cell>
          <cell r="AU65">
            <v>0</v>
          </cell>
          <cell r="AW65">
            <v>8613</v>
          </cell>
          <cell r="AX65">
            <v>0</v>
          </cell>
          <cell r="BA65">
            <v>1680</v>
          </cell>
          <cell r="BB65">
            <v>217822</v>
          </cell>
          <cell r="BD65">
            <v>4800</v>
          </cell>
          <cell r="BG65">
            <v>46440</v>
          </cell>
          <cell r="BH65">
            <v>166582</v>
          </cell>
          <cell r="BJ65">
            <v>652823</v>
          </cell>
          <cell r="BK65">
            <v>344529</v>
          </cell>
          <cell r="BL65">
            <v>308294</v>
          </cell>
          <cell r="BN65">
            <v>2096974</v>
          </cell>
        </row>
        <row r="66">
          <cell r="A66">
            <v>57</v>
          </cell>
          <cell r="B66" t="str">
            <v>004042</v>
          </cell>
          <cell r="C66" t="str">
            <v>绥宁县第二中学 </v>
          </cell>
          <cell r="D66">
            <v>2050203</v>
          </cell>
          <cell r="E66" t="str">
            <v>205</v>
          </cell>
          <cell r="F66">
            <v>2</v>
          </cell>
          <cell r="G66">
            <v>180</v>
          </cell>
          <cell r="H66">
            <v>179</v>
          </cell>
          <cell r="J66">
            <v>179</v>
          </cell>
          <cell r="K66">
            <v>680568</v>
          </cell>
          <cell r="M66">
            <v>58080</v>
          </cell>
          <cell r="P66">
            <v>67</v>
          </cell>
          <cell r="S66">
            <v>67</v>
          </cell>
          <cell r="T66">
            <v>268569</v>
          </cell>
          <cell r="V66">
            <v>13</v>
          </cell>
          <cell r="Y66">
            <v>18822777</v>
          </cell>
          <cell r="Z66">
            <v>13471325</v>
          </cell>
          <cell r="AA66">
            <v>2528363</v>
          </cell>
          <cell r="AB66">
            <v>0</v>
          </cell>
          <cell r="AC66">
            <v>1306071</v>
          </cell>
          <cell r="AD66">
            <v>1517018</v>
          </cell>
          <cell r="AE66">
            <v>18422352</v>
          </cell>
          <cell r="AF66">
            <v>8166816</v>
          </cell>
          <cell r="AG66">
            <v>696960</v>
          </cell>
          <cell r="AH66">
            <v>0</v>
          </cell>
          <cell r="AI66">
            <v>0</v>
          </cell>
          <cell r="AJ66">
            <v>696960</v>
          </cell>
          <cell r="AK66">
            <v>0</v>
          </cell>
          <cell r="AL66">
            <v>4475000</v>
          </cell>
          <cell r="AM66">
            <v>3566558</v>
          </cell>
          <cell r="AN66">
            <v>2528363</v>
          </cell>
          <cell r="AO66">
            <v>1038195</v>
          </cell>
          <cell r="AR66">
            <v>1517018</v>
          </cell>
          <cell r="AT66">
            <v>65889</v>
          </cell>
          <cell r="AU66">
            <v>0</v>
          </cell>
          <cell r="AW66">
            <v>63209</v>
          </cell>
          <cell r="AX66">
            <v>0</v>
          </cell>
          <cell r="BA66">
            <v>2680</v>
          </cell>
          <cell r="BB66">
            <v>334536</v>
          </cell>
          <cell r="BD66">
            <v>9600</v>
          </cell>
          <cell r="BG66">
            <v>57060</v>
          </cell>
          <cell r="BH66">
            <v>267876</v>
          </cell>
          <cell r="BJ66">
            <v>3834434</v>
          </cell>
          <cell r="BK66">
            <v>2528363</v>
          </cell>
          <cell r="BL66">
            <v>1306071</v>
          </cell>
          <cell r="BN66">
            <v>14988343</v>
          </cell>
        </row>
        <row r="67">
          <cell r="A67">
            <v>58</v>
          </cell>
          <cell r="B67" t="str">
            <v>004043</v>
          </cell>
          <cell r="C67" t="str">
            <v>绥宁县第九中学 </v>
          </cell>
          <cell r="D67">
            <v>2050203</v>
          </cell>
          <cell r="E67" t="str">
            <v>205</v>
          </cell>
          <cell r="F67">
            <v>2</v>
          </cell>
          <cell r="G67">
            <v>56</v>
          </cell>
          <cell r="H67">
            <v>28</v>
          </cell>
          <cell r="J67">
            <v>28</v>
          </cell>
          <cell r="K67">
            <v>92967</v>
          </cell>
          <cell r="M67">
            <v>8020</v>
          </cell>
          <cell r="P67">
            <v>18</v>
          </cell>
          <cell r="S67">
            <v>18</v>
          </cell>
          <cell r="T67">
            <v>70454</v>
          </cell>
          <cell r="V67">
            <v>14</v>
          </cell>
          <cell r="Y67">
            <v>2777019</v>
          </cell>
          <cell r="Z67">
            <v>1976242</v>
          </cell>
          <cell r="AA67">
            <v>363121</v>
          </cell>
          <cell r="AB67">
            <v>0</v>
          </cell>
          <cell r="AC67">
            <v>219784</v>
          </cell>
          <cell r="AD67">
            <v>217872</v>
          </cell>
          <cell r="AE67">
            <v>2642285</v>
          </cell>
          <cell r="AF67">
            <v>1115604</v>
          </cell>
          <cell r="AG67">
            <v>96240</v>
          </cell>
          <cell r="AH67">
            <v>0</v>
          </cell>
          <cell r="AI67">
            <v>0</v>
          </cell>
          <cell r="AJ67">
            <v>96240</v>
          </cell>
          <cell r="AK67">
            <v>0</v>
          </cell>
          <cell r="AL67">
            <v>700000</v>
          </cell>
          <cell r="AM67">
            <v>512569</v>
          </cell>
          <cell r="AN67">
            <v>363121</v>
          </cell>
          <cell r="AO67">
            <v>149448</v>
          </cell>
          <cell r="AR67">
            <v>217872</v>
          </cell>
          <cell r="AT67">
            <v>9798</v>
          </cell>
          <cell r="AU67">
            <v>0</v>
          </cell>
          <cell r="AW67">
            <v>9078</v>
          </cell>
          <cell r="AX67">
            <v>0</v>
          </cell>
          <cell r="BA67">
            <v>720</v>
          </cell>
          <cell r="BB67">
            <v>124936</v>
          </cell>
          <cell r="BD67">
            <v>1920</v>
          </cell>
          <cell r="BG67">
            <v>52680</v>
          </cell>
          <cell r="BH67">
            <v>70336</v>
          </cell>
          <cell r="BJ67">
            <v>582905</v>
          </cell>
          <cell r="BK67">
            <v>363121</v>
          </cell>
          <cell r="BL67">
            <v>219784</v>
          </cell>
          <cell r="BN67">
            <v>2194114</v>
          </cell>
        </row>
        <row r="68">
          <cell r="A68">
            <v>59</v>
          </cell>
          <cell r="B68" t="str">
            <v>004044</v>
          </cell>
          <cell r="C68" t="str">
            <v>绥宁县第六中学 </v>
          </cell>
          <cell r="D68">
            <v>2050203</v>
          </cell>
          <cell r="E68" t="str">
            <v>205</v>
          </cell>
          <cell r="F68">
            <v>2</v>
          </cell>
          <cell r="G68">
            <v>70</v>
          </cell>
          <cell r="H68">
            <v>58</v>
          </cell>
          <cell r="J68">
            <v>58</v>
          </cell>
          <cell r="K68">
            <v>212728</v>
          </cell>
          <cell r="M68">
            <v>19260</v>
          </cell>
          <cell r="P68">
            <v>29</v>
          </cell>
          <cell r="S68">
            <v>29</v>
          </cell>
          <cell r="T68">
            <v>118023</v>
          </cell>
          <cell r="V68">
            <v>6</v>
          </cell>
          <cell r="Y68">
            <v>6011396</v>
          </cell>
          <cell r="Z68">
            <v>4283950</v>
          </cell>
          <cell r="AA68">
            <v>800547</v>
          </cell>
          <cell r="AB68">
            <v>0</v>
          </cell>
          <cell r="AC68">
            <v>446571</v>
          </cell>
          <cell r="AD68">
            <v>480328</v>
          </cell>
          <cell r="AE68">
            <v>5843650</v>
          </cell>
          <cell r="AF68">
            <v>2552736</v>
          </cell>
          <cell r="AG68">
            <v>231120</v>
          </cell>
          <cell r="AH68">
            <v>0</v>
          </cell>
          <cell r="AI68">
            <v>0</v>
          </cell>
          <cell r="AJ68">
            <v>231120</v>
          </cell>
          <cell r="AK68">
            <v>0</v>
          </cell>
          <cell r="AL68">
            <v>1450000</v>
          </cell>
          <cell r="AM68">
            <v>1129466</v>
          </cell>
          <cell r="AN68">
            <v>800547</v>
          </cell>
          <cell r="AO68">
            <v>328919</v>
          </cell>
          <cell r="AR68">
            <v>480328</v>
          </cell>
          <cell r="AT68">
            <v>21174</v>
          </cell>
          <cell r="AU68">
            <v>0</v>
          </cell>
          <cell r="AW68">
            <v>20014</v>
          </cell>
          <cell r="AX68">
            <v>0</v>
          </cell>
          <cell r="BA68">
            <v>1160</v>
          </cell>
          <cell r="BB68">
            <v>146572</v>
          </cell>
          <cell r="BD68">
            <v>4800</v>
          </cell>
          <cell r="BG68">
            <v>24120</v>
          </cell>
          <cell r="BH68">
            <v>117652</v>
          </cell>
          <cell r="BJ68">
            <v>1247118</v>
          </cell>
          <cell r="BK68">
            <v>800547</v>
          </cell>
          <cell r="BL68">
            <v>446571</v>
          </cell>
          <cell r="BN68">
            <v>4764278</v>
          </cell>
        </row>
        <row r="69">
          <cell r="A69">
            <v>60</v>
          </cell>
          <cell r="B69" t="str">
            <v>004045</v>
          </cell>
          <cell r="C69" t="str">
            <v>绥宁县第十中学 </v>
          </cell>
          <cell r="D69">
            <v>2050203</v>
          </cell>
          <cell r="E69" t="str">
            <v>205</v>
          </cell>
          <cell r="F69">
            <v>2</v>
          </cell>
          <cell r="G69">
            <v>27</v>
          </cell>
          <cell r="H69">
            <v>28</v>
          </cell>
          <cell r="J69">
            <v>28</v>
          </cell>
          <cell r="K69">
            <v>98335</v>
          </cell>
          <cell r="M69">
            <v>8880</v>
          </cell>
          <cell r="P69">
            <v>14</v>
          </cell>
          <cell r="S69">
            <v>14</v>
          </cell>
          <cell r="T69">
            <v>58714</v>
          </cell>
          <cell r="V69">
            <v>3</v>
          </cell>
          <cell r="Y69">
            <v>2825313</v>
          </cell>
          <cell r="Z69">
            <v>2010640</v>
          </cell>
          <cell r="AA69">
            <v>376004</v>
          </cell>
          <cell r="AB69">
            <v>0</v>
          </cell>
          <cell r="AC69">
            <v>213067</v>
          </cell>
          <cell r="AD69">
            <v>225602</v>
          </cell>
          <cell r="AE69">
            <v>2742788</v>
          </cell>
          <cell r="AF69">
            <v>1180020</v>
          </cell>
          <cell r="AG69">
            <v>106560</v>
          </cell>
          <cell r="AH69">
            <v>0</v>
          </cell>
          <cell r="AI69">
            <v>0</v>
          </cell>
          <cell r="AJ69">
            <v>106560</v>
          </cell>
          <cell r="AK69">
            <v>0</v>
          </cell>
          <cell r="AL69">
            <v>700000</v>
          </cell>
          <cell r="AM69">
            <v>530606</v>
          </cell>
          <cell r="AN69">
            <v>376004</v>
          </cell>
          <cell r="AO69">
            <v>154602</v>
          </cell>
          <cell r="AR69">
            <v>225602</v>
          </cell>
          <cell r="AT69">
            <v>9960</v>
          </cell>
          <cell r="AU69">
            <v>0</v>
          </cell>
          <cell r="AW69">
            <v>9400</v>
          </cell>
          <cell r="AX69">
            <v>0</v>
          </cell>
          <cell r="BA69">
            <v>560</v>
          </cell>
          <cell r="BB69">
            <v>72565</v>
          </cell>
          <cell r="BD69">
            <v>960</v>
          </cell>
          <cell r="BG69">
            <v>13140</v>
          </cell>
          <cell r="BH69">
            <v>58465</v>
          </cell>
          <cell r="BJ69">
            <v>589071</v>
          </cell>
          <cell r="BK69">
            <v>376004</v>
          </cell>
          <cell r="BL69">
            <v>213067</v>
          </cell>
          <cell r="BN69">
            <v>2236242</v>
          </cell>
        </row>
        <row r="70">
          <cell r="A70">
            <v>61</v>
          </cell>
          <cell r="B70" t="str">
            <v>004046</v>
          </cell>
          <cell r="C70" t="str">
            <v>绥宁县第五中学 </v>
          </cell>
          <cell r="D70">
            <v>2050203</v>
          </cell>
          <cell r="E70" t="str">
            <v>205</v>
          </cell>
          <cell r="F70">
            <v>2</v>
          </cell>
          <cell r="G70">
            <v>52</v>
          </cell>
          <cell r="H70">
            <v>27</v>
          </cell>
          <cell r="J70">
            <v>27</v>
          </cell>
          <cell r="K70">
            <v>93412</v>
          </cell>
          <cell r="M70">
            <v>8220</v>
          </cell>
          <cell r="P70">
            <v>19</v>
          </cell>
          <cell r="S70">
            <v>19</v>
          </cell>
          <cell r="T70">
            <v>81427</v>
          </cell>
          <cell r="V70">
            <v>9</v>
          </cell>
          <cell r="Y70">
            <v>2741552</v>
          </cell>
          <cell r="Z70">
            <v>1938104</v>
          </cell>
          <cell r="AA70">
            <v>359189</v>
          </cell>
          <cell r="AB70">
            <v>0</v>
          </cell>
          <cell r="AC70">
            <v>228746</v>
          </cell>
          <cell r="AD70">
            <v>215513</v>
          </cell>
          <cell r="AE70">
            <v>2617012</v>
          </cell>
          <cell r="AF70">
            <v>1120944</v>
          </cell>
          <cell r="AG70">
            <v>98640</v>
          </cell>
          <cell r="AH70">
            <v>0</v>
          </cell>
          <cell r="AI70">
            <v>0</v>
          </cell>
          <cell r="AJ70">
            <v>98640</v>
          </cell>
          <cell r="AK70">
            <v>0</v>
          </cell>
          <cell r="AL70">
            <v>675000</v>
          </cell>
          <cell r="AM70">
            <v>506915</v>
          </cell>
          <cell r="AN70">
            <v>359189</v>
          </cell>
          <cell r="AO70">
            <v>147726</v>
          </cell>
          <cell r="AR70">
            <v>215513</v>
          </cell>
          <cell r="AT70">
            <v>9740</v>
          </cell>
          <cell r="AU70">
            <v>0</v>
          </cell>
          <cell r="AW70">
            <v>8980</v>
          </cell>
          <cell r="AX70">
            <v>0</v>
          </cell>
          <cell r="BA70">
            <v>760</v>
          </cell>
          <cell r="BB70">
            <v>114800</v>
          </cell>
          <cell r="BG70">
            <v>33780</v>
          </cell>
          <cell r="BH70">
            <v>81020</v>
          </cell>
          <cell r="BJ70">
            <v>587935</v>
          </cell>
          <cell r="BK70">
            <v>359189</v>
          </cell>
          <cell r="BL70">
            <v>228746</v>
          </cell>
          <cell r="BN70">
            <v>2153617</v>
          </cell>
        </row>
        <row r="71">
          <cell r="A71">
            <v>62</v>
          </cell>
          <cell r="B71" t="str">
            <v>004047</v>
          </cell>
          <cell r="C71" t="str">
            <v>绥宁县第一中学 </v>
          </cell>
          <cell r="D71">
            <v>2050204</v>
          </cell>
          <cell r="E71" t="str">
            <v>205</v>
          </cell>
          <cell r="F71">
            <v>2</v>
          </cell>
          <cell r="G71">
            <v>225</v>
          </cell>
          <cell r="H71">
            <v>194</v>
          </cell>
          <cell r="J71">
            <v>194</v>
          </cell>
          <cell r="K71">
            <v>751879</v>
          </cell>
          <cell r="O71">
            <v>300</v>
          </cell>
          <cell r="P71">
            <v>74</v>
          </cell>
          <cell r="S71">
            <v>74</v>
          </cell>
          <cell r="T71">
            <v>319265</v>
          </cell>
          <cell r="V71">
            <v>9</v>
          </cell>
          <cell r="Y71">
            <v>19905685</v>
          </cell>
          <cell r="Z71">
            <v>14009971</v>
          </cell>
          <cell r="AA71">
            <v>2774510</v>
          </cell>
          <cell r="AB71">
            <v>0</v>
          </cell>
          <cell r="AC71">
            <v>1456498</v>
          </cell>
          <cell r="AD71">
            <v>1664706</v>
          </cell>
          <cell r="AE71">
            <v>19454268</v>
          </cell>
          <cell r="AF71">
            <v>9022548</v>
          </cell>
          <cell r="AG71">
            <v>3600</v>
          </cell>
          <cell r="AH71">
            <v>0</v>
          </cell>
          <cell r="AI71">
            <v>3600</v>
          </cell>
          <cell r="AJ71">
            <v>0</v>
          </cell>
          <cell r="AK71">
            <v>0</v>
          </cell>
          <cell r="AL71">
            <v>4850000</v>
          </cell>
          <cell r="AM71">
            <v>3913414</v>
          </cell>
          <cell r="AN71">
            <v>2774510</v>
          </cell>
          <cell r="AO71">
            <v>1138904</v>
          </cell>
          <cell r="AR71">
            <v>1664706</v>
          </cell>
          <cell r="AT71">
            <v>72323</v>
          </cell>
          <cell r="AU71">
            <v>0</v>
          </cell>
          <cell r="AW71">
            <v>69363</v>
          </cell>
          <cell r="AX71">
            <v>0</v>
          </cell>
          <cell r="BA71">
            <v>2960</v>
          </cell>
          <cell r="BB71">
            <v>379094</v>
          </cell>
          <cell r="BD71">
            <v>21120</v>
          </cell>
          <cell r="BG71">
            <v>40380</v>
          </cell>
          <cell r="BH71">
            <v>317594</v>
          </cell>
          <cell r="BJ71">
            <v>4231008</v>
          </cell>
          <cell r="BK71">
            <v>2774510</v>
          </cell>
          <cell r="BL71">
            <v>1456498</v>
          </cell>
          <cell r="BN71">
            <v>15674677</v>
          </cell>
        </row>
        <row r="72">
          <cell r="A72">
            <v>63</v>
          </cell>
          <cell r="B72" t="str">
            <v>004048</v>
          </cell>
          <cell r="C72" t="str">
            <v>绥宁县电教站 </v>
          </cell>
          <cell r="D72">
            <v>2050101</v>
          </cell>
          <cell r="E72" t="str">
            <v>205</v>
          </cell>
          <cell r="F72">
            <v>2</v>
          </cell>
          <cell r="G72">
            <v>10</v>
          </cell>
          <cell r="H72">
            <v>10</v>
          </cell>
          <cell r="J72">
            <v>10</v>
          </cell>
          <cell r="K72">
            <v>44708</v>
          </cell>
          <cell r="P72">
            <v>6</v>
          </cell>
          <cell r="S72">
            <v>6</v>
          </cell>
          <cell r="T72">
            <v>26071</v>
          </cell>
          <cell r="X72">
            <v>5000</v>
          </cell>
          <cell r="Y72">
            <v>1185575</v>
          </cell>
          <cell r="Z72">
            <v>843548</v>
          </cell>
          <cell r="AA72">
            <v>157299</v>
          </cell>
          <cell r="AB72">
            <v>0</v>
          </cell>
          <cell r="AC72">
            <v>90348</v>
          </cell>
          <cell r="AD72">
            <v>94380</v>
          </cell>
          <cell r="AE72">
            <v>1102595</v>
          </cell>
          <cell r="AF72">
            <v>536496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250000</v>
          </cell>
          <cell r="AM72">
            <v>221719</v>
          </cell>
          <cell r="AN72">
            <v>157299</v>
          </cell>
          <cell r="AO72">
            <v>64420</v>
          </cell>
          <cell r="AR72">
            <v>94380</v>
          </cell>
          <cell r="AT72">
            <v>54172</v>
          </cell>
          <cell r="AU72">
            <v>50000</v>
          </cell>
          <cell r="AW72">
            <v>3932</v>
          </cell>
          <cell r="AX72">
            <v>0</v>
          </cell>
          <cell r="BA72">
            <v>240</v>
          </cell>
          <cell r="BB72">
            <v>28808</v>
          </cell>
          <cell r="BD72">
            <v>2880</v>
          </cell>
          <cell r="BH72">
            <v>25928</v>
          </cell>
          <cell r="BJ72">
            <v>247647</v>
          </cell>
          <cell r="BK72">
            <v>157299</v>
          </cell>
          <cell r="BL72">
            <v>90348</v>
          </cell>
          <cell r="BN72">
            <v>937928</v>
          </cell>
        </row>
        <row r="73">
          <cell r="A73">
            <v>64</v>
          </cell>
          <cell r="B73" t="str">
            <v>004049</v>
          </cell>
          <cell r="C73" t="str">
            <v>绥宁县东山乡学校 </v>
          </cell>
          <cell r="D73">
            <v>2050202</v>
          </cell>
          <cell r="E73" t="str">
            <v>205</v>
          </cell>
          <cell r="F73">
            <v>2</v>
          </cell>
          <cell r="G73">
            <v>130</v>
          </cell>
          <cell r="H73">
            <v>57</v>
          </cell>
          <cell r="J73">
            <v>57</v>
          </cell>
          <cell r="K73">
            <v>209432</v>
          </cell>
          <cell r="M73">
            <v>20780</v>
          </cell>
          <cell r="P73">
            <v>76</v>
          </cell>
          <cell r="S73">
            <v>76</v>
          </cell>
          <cell r="T73">
            <v>301326</v>
          </cell>
          <cell r="V73">
            <v>20</v>
          </cell>
          <cell r="Y73">
            <v>6179252</v>
          </cell>
          <cell r="Z73">
            <v>4294755</v>
          </cell>
          <cell r="AA73">
            <v>787637</v>
          </cell>
          <cell r="AB73">
            <v>0</v>
          </cell>
          <cell r="AC73">
            <v>624278</v>
          </cell>
          <cell r="AD73">
            <v>472582</v>
          </cell>
          <cell r="AE73">
            <v>5771368</v>
          </cell>
          <cell r="AF73">
            <v>2513184</v>
          </cell>
          <cell r="AG73">
            <v>249360</v>
          </cell>
          <cell r="AH73">
            <v>0</v>
          </cell>
          <cell r="AI73">
            <v>0</v>
          </cell>
          <cell r="AJ73">
            <v>249360</v>
          </cell>
          <cell r="AK73">
            <v>0</v>
          </cell>
          <cell r="AL73">
            <v>1425000</v>
          </cell>
          <cell r="AM73">
            <v>1111242</v>
          </cell>
          <cell r="AN73">
            <v>787637</v>
          </cell>
          <cell r="AO73">
            <v>323605</v>
          </cell>
          <cell r="AR73">
            <v>472582</v>
          </cell>
          <cell r="AT73">
            <v>22731</v>
          </cell>
          <cell r="AU73">
            <v>0</v>
          </cell>
          <cell r="AW73">
            <v>19691</v>
          </cell>
          <cell r="AX73">
            <v>0</v>
          </cell>
          <cell r="BA73">
            <v>3040</v>
          </cell>
          <cell r="BB73">
            <v>385153</v>
          </cell>
          <cell r="BD73">
            <v>7680</v>
          </cell>
          <cell r="BG73">
            <v>76800</v>
          </cell>
          <cell r="BH73">
            <v>300673</v>
          </cell>
          <cell r="BJ73">
            <v>1411915</v>
          </cell>
          <cell r="BK73">
            <v>787637</v>
          </cell>
          <cell r="BL73">
            <v>624278</v>
          </cell>
          <cell r="BN73">
            <v>4767337</v>
          </cell>
        </row>
        <row r="74">
          <cell r="A74">
            <v>65</v>
          </cell>
          <cell r="B74" t="str">
            <v>004050</v>
          </cell>
          <cell r="C74" t="str">
            <v>绥宁县鹅公乡学校 </v>
          </cell>
          <cell r="D74">
            <v>2050202</v>
          </cell>
          <cell r="E74" t="str">
            <v>205</v>
          </cell>
          <cell r="F74">
            <v>2</v>
          </cell>
          <cell r="G74">
            <v>84</v>
          </cell>
          <cell r="H74">
            <v>48</v>
          </cell>
          <cell r="J74">
            <v>48</v>
          </cell>
          <cell r="K74">
            <v>168705</v>
          </cell>
          <cell r="M74">
            <v>17020</v>
          </cell>
          <cell r="P74">
            <v>43</v>
          </cell>
          <cell r="S74">
            <v>43</v>
          </cell>
          <cell r="T74">
            <v>174420</v>
          </cell>
          <cell r="V74">
            <v>18</v>
          </cell>
          <cell r="Y74">
            <v>4985459</v>
          </cell>
          <cell r="Z74">
            <v>3514582</v>
          </cell>
          <cell r="AA74">
            <v>644892</v>
          </cell>
          <cell r="AB74">
            <v>0</v>
          </cell>
          <cell r="AC74">
            <v>439050</v>
          </cell>
          <cell r="AD74">
            <v>386935</v>
          </cell>
          <cell r="AE74">
            <v>4725684</v>
          </cell>
          <cell r="AF74">
            <v>2024460</v>
          </cell>
          <cell r="AG74">
            <v>204240</v>
          </cell>
          <cell r="AH74">
            <v>0</v>
          </cell>
          <cell r="AI74">
            <v>0</v>
          </cell>
          <cell r="AJ74">
            <v>204240</v>
          </cell>
          <cell r="AK74">
            <v>0</v>
          </cell>
          <cell r="AL74">
            <v>1200000</v>
          </cell>
          <cell r="AM74">
            <v>910049</v>
          </cell>
          <cell r="AN74">
            <v>644892</v>
          </cell>
          <cell r="AO74">
            <v>265157</v>
          </cell>
          <cell r="AR74">
            <v>386935</v>
          </cell>
          <cell r="AT74">
            <v>17842</v>
          </cell>
          <cell r="AU74">
            <v>0</v>
          </cell>
          <cell r="AW74">
            <v>16122</v>
          </cell>
          <cell r="AX74">
            <v>0</v>
          </cell>
          <cell r="BA74">
            <v>1720</v>
          </cell>
          <cell r="BB74">
            <v>241933</v>
          </cell>
          <cell r="BG74">
            <v>68040</v>
          </cell>
          <cell r="BH74">
            <v>173893</v>
          </cell>
          <cell r="BJ74">
            <v>1083942</v>
          </cell>
          <cell r="BK74">
            <v>644892</v>
          </cell>
          <cell r="BL74">
            <v>439050</v>
          </cell>
          <cell r="BN74">
            <v>3901517</v>
          </cell>
        </row>
        <row r="75">
          <cell r="A75">
            <v>66</v>
          </cell>
          <cell r="B75" t="str">
            <v>004051</v>
          </cell>
          <cell r="C75" t="str">
            <v>绥宁县枫木团乡学校 </v>
          </cell>
          <cell r="D75">
            <v>2050202</v>
          </cell>
          <cell r="E75" t="str">
            <v>205</v>
          </cell>
          <cell r="F75">
            <v>2</v>
          </cell>
          <cell r="G75">
            <v>56</v>
          </cell>
          <cell r="H75">
            <v>18</v>
          </cell>
          <cell r="J75">
            <v>18</v>
          </cell>
          <cell r="K75">
            <v>63522</v>
          </cell>
          <cell r="M75">
            <v>5720</v>
          </cell>
          <cell r="P75">
            <v>29</v>
          </cell>
          <cell r="S75">
            <v>29</v>
          </cell>
          <cell r="T75">
            <v>117050</v>
          </cell>
          <cell r="V75">
            <v>7</v>
          </cell>
          <cell r="Y75">
            <v>1919989</v>
          </cell>
          <cell r="Z75">
            <v>1315665</v>
          </cell>
          <cell r="AA75">
            <v>242453</v>
          </cell>
          <cell r="AB75">
            <v>0</v>
          </cell>
          <cell r="AC75">
            <v>216399</v>
          </cell>
          <cell r="AD75">
            <v>145472</v>
          </cell>
          <cell r="AE75">
            <v>1768510</v>
          </cell>
          <cell r="AF75">
            <v>762264</v>
          </cell>
          <cell r="AG75">
            <v>68640</v>
          </cell>
          <cell r="AH75">
            <v>0</v>
          </cell>
          <cell r="AI75">
            <v>0</v>
          </cell>
          <cell r="AJ75">
            <v>68640</v>
          </cell>
          <cell r="AK75">
            <v>0</v>
          </cell>
          <cell r="AL75">
            <v>450000</v>
          </cell>
          <cell r="AM75">
            <v>342134</v>
          </cell>
          <cell r="AN75">
            <v>242453</v>
          </cell>
          <cell r="AO75">
            <v>99681</v>
          </cell>
          <cell r="AR75">
            <v>145472</v>
          </cell>
          <cell r="AT75">
            <v>7221</v>
          </cell>
          <cell r="AU75">
            <v>0</v>
          </cell>
          <cell r="AW75">
            <v>6061</v>
          </cell>
          <cell r="AX75">
            <v>0</v>
          </cell>
          <cell r="BA75">
            <v>1160</v>
          </cell>
          <cell r="BB75">
            <v>144258</v>
          </cell>
          <cell r="BG75">
            <v>27540</v>
          </cell>
          <cell r="BH75">
            <v>116718</v>
          </cell>
          <cell r="BJ75">
            <v>458852</v>
          </cell>
          <cell r="BK75">
            <v>242453</v>
          </cell>
          <cell r="BL75">
            <v>216399</v>
          </cell>
          <cell r="BN75">
            <v>1461137</v>
          </cell>
        </row>
        <row r="76">
          <cell r="A76">
            <v>67</v>
          </cell>
          <cell r="B76" t="str">
            <v>004053</v>
          </cell>
          <cell r="C76" t="str">
            <v>绥宁县关峡乡学校</v>
          </cell>
          <cell r="D76">
            <v>2050202</v>
          </cell>
          <cell r="E76" t="str">
            <v>205</v>
          </cell>
          <cell r="F76">
            <v>2</v>
          </cell>
          <cell r="G76">
            <v>64</v>
          </cell>
          <cell r="H76">
            <v>92</v>
          </cell>
          <cell r="J76">
            <v>92</v>
          </cell>
          <cell r="K76">
            <v>320075</v>
          </cell>
          <cell r="M76">
            <v>29500</v>
          </cell>
          <cell r="P76">
            <v>101</v>
          </cell>
          <cell r="S76">
            <v>101</v>
          </cell>
          <cell r="T76">
            <v>397606</v>
          </cell>
          <cell r="U76">
            <v>2</v>
          </cell>
          <cell r="V76">
            <v>20</v>
          </cell>
          <cell r="Y76">
            <v>9508137</v>
          </cell>
          <cell r="Z76">
            <v>6641125</v>
          </cell>
          <cell r="AA76">
            <v>1228180</v>
          </cell>
          <cell r="AB76">
            <v>0</v>
          </cell>
          <cell r="AC76">
            <v>901924</v>
          </cell>
          <cell r="AD76">
            <v>736908</v>
          </cell>
          <cell r="AE76">
            <v>8965060</v>
          </cell>
          <cell r="AF76">
            <v>3840900</v>
          </cell>
          <cell r="AG76">
            <v>354000</v>
          </cell>
          <cell r="AH76">
            <v>0</v>
          </cell>
          <cell r="AI76">
            <v>0</v>
          </cell>
          <cell r="AJ76">
            <v>354000</v>
          </cell>
          <cell r="AK76">
            <v>0</v>
          </cell>
          <cell r="AL76">
            <v>2300000</v>
          </cell>
          <cell r="AM76">
            <v>1733252</v>
          </cell>
          <cell r="AN76">
            <v>1228180</v>
          </cell>
          <cell r="AO76">
            <v>505072</v>
          </cell>
          <cell r="AR76">
            <v>736908</v>
          </cell>
          <cell r="AT76">
            <v>34745</v>
          </cell>
          <cell r="AU76">
            <v>0</v>
          </cell>
          <cell r="AW76">
            <v>30705</v>
          </cell>
          <cell r="AX76">
            <v>0</v>
          </cell>
          <cell r="BA76">
            <v>4040</v>
          </cell>
          <cell r="BB76">
            <v>508332</v>
          </cell>
          <cell r="BD76">
            <v>3840</v>
          </cell>
          <cell r="BE76">
            <v>25080</v>
          </cell>
          <cell r="BG76">
            <v>82560</v>
          </cell>
          <cell r="BH76">
            <v>396852</v>
          </cell>
          <cell r="BJ76">
            <v>2130104</v>
          </cell>
          <cell r="BK76">
            <v>1228180</v>
          </cell>
          <cell r="BL76">
            <v>901924</v>
          </cell>
          <cell r="BN76">
            <v>7378033</v>
          </cell>
        </row>
        <row r="77">
          <cell r="A77">
            <v>68</v>
          </cell>
          <cell r="B77" t="str">
            <v>004054</v>
          </cell>
          <cell r="C77" t="str">
            <v>绥宁县河口乡中心小学 </v>
          </cell>
          <cell r="D77">
            <v>2050202</v>
          </cell>
          <cell r="E77" t="str">
            <v>205</v>
          </cell>
          <cell r="F77">
            <v>2</v>
          </cell>
          <cell r="G77">
            <v>30</v>
          </cell>
          <cell r="H77">
            <v>25</v>
          </cell>
          <cell r="J77">
            <v>25</v>
          </cell>
          <cell r="K77">
            <v>80894</v>
          </cell>
          <cell r="M77">
            <v>7540</v>
          </cell>
          <cell r="P77">
            <v>17</v>
          </cell>
          <cell r="S77">
            <v>17</v>
          </cell>
          <cell r="T77">
            <v>71287</v>
          </cell>
          <cell r="V77">
            <v>1</v>
          </cell>
          <cell r="Y77">
            <v>2411914</v>
          </cell>
          <cell r="Z77">
            <v>1698887</v>
          </cell>
          <cell r="AA77">
            <v>319146</v>
          </cell>
          <cell r="AB77">
            <v>0</v>
          </cell>
          <cell r="AC77">
            <v>202394</v>
          </cell>
          <cell r="AD77">
            <v>191487</v>
          </cell>
          <cell r="AE77">
            <v>2328249</v>
          </cell>
          <cell r="AF77">
            <v>970728</v>
          </cell>
          <cell r="AG77">
            <v>90480</v>
          </cell>
          <cell r="AH77">
            <v>0</v>
          </cell>
          <cell r="AI77">
            <v>0</v>
          </cell>
          <cell r="AJ77">
            <v>90480</v>
          </cell>
          <cell r="AK77">
            <v>0</v>
          </cell>
          <cell r="AL77">
            <v>625000</v>
          </cell>
          <cell r="AM77">
            <v>450554</v>
          </cell>
          <cell r="AN77">
            <v>319146</v>
          </cell>
          <cell r="AO77">
            <v>131408</v>
          </cell>
          <cell r="AR77">
            <v>191487</v>
          </cell>
          <cell r="AT77">
            <v>8659</v>
          </cell>
          <cell r="AU77">
            <v>0</v>
          </cell>
          <cell r="AW77">
            <v>7979</v>
          </cell>
          <cell r="AX77">
            <v>0</v>
          </cell>
          <cell r="BA77">
            <v>680</v>
          </cell>
          <cell r="BB77">
            <v>75006</v>
          </cell>
          <cell r="BG77">
            <v>4020</v>
          </cell>
          <cell r="BH77">
            <v>70986</v>
          </cell>
          <cell r="BJ77">
            <v>521540</v>
          </cell>
          <cell r="BK77">
            <v>319146</v>
          </cell>
          <cell r="BL77">
            <v>202394</v>
          </cell>
          <cell r="BN77">
            <v>1890374</v>
          </cell>
        </row>
        <row r="78">
          <cell r="A78">
            <v>69</v>
          </cell>
          <cell r="B78" t="str">
            <v>004055</v>
          </cell>
          <cell r="C78" t="str">
            <v>绥宁县红岩镇红岩学校 </v>
          </cell>
          <cell r="D78">
            <v>2050202</v>
          </cell>
          <cell r="E78" t="str">
            <v>205</v>
          </cell>
          <cell r="F78">
            <v>2</v>
          </cell>
          <cell r="G78">
            <v>65</v>
          </cell>
          <cell r="H78">
            <v>37</v>
          </cell>
          <cell r="J78">
            <v>37</v>
          </cell>
          <cell r="K78">
            <v>104880</v>
          </cell>
          <cell r="M78">
            <v>10000</v>
          </cell>
          <cell r="P78">
            <v>82</v>
          </cell>
          <cell r="S78">
            <v>82</v>
          </cell>
          <cell r="T78">
            <v>326656</v>
          </cell>
          <cell r="V78">
            <v>43</v>
          </cell>
          <cell r="Y78">
            <v>3691042</v>
          </cell>
          <cell r="Z78">
            <v>2486178</v>
          </cell>
          <cell r="AA78">
            <v>436712</v>
          </cell>
          <cell r="AB78">
            <v>0</v>
          </cell>
          <cell r="AC78">
            <v>506125</v>
          </cell>
          <cell r="AD78">
            <v>262027</v>
          </cell>
          <cell r="AE78">
            <v>3182534</v>
          </cell>
          <cell r="AF78">
            <v>1258560</v>
          </cell>
          <cell r="AG78">
            <v>120000</v>
          </cell>
          <cell r="AH78">
            <v>0</v>
          </cell>
          <cell r="AI78">
            <v>0</v>
          </cell>
          <cell r="AJ78">
            <v>120000</v>
          </cell>
          <cell r="AK78">
            <v>0</v>
          </cell>
          <cell r="AL78">
            <v>925000</v>
          </cell>
          <cell r="AM78">
            <v>616947</v>
          </cell>
          <cell r="AN78">
            <v>436712</v>
          </cell>
          <cell r="AO78">
            <v>180235</v>
          </cell>
          <cell r="AR78">
            <v>262027</v>
          </cell>
          <cell r="AT78">
            <v>14198</v>
          </cell>
          <cell r="AU78">
            <v>0</v>
          </cell>
          <cell r="AW78">
            <v>10918</v>
          </cell>
          <cell r="AX78">
            <v>0</v>
          </cell>
          <cell r="BA78">
            <v>3280</v>
          </cell>
          <cell r="BB78">
            <v>494310</v>
          </cell>
          <cell r="BG78">
            <v>168420</v>
          </cell>
          <cell r="BH78">
            <v>325890</v>
          </cell>
          <cell r="BJ78">
            <v>942837</v>
          </cell>
          <cell r="BK78">
            <v>436712</v>
          </cell>
          <cell r="BL78">
            <v>506125</v>
          </cell>
          <cell r="BN78">
            <v>2748205</v>
          </cell>
        </row>
        <row r="79">
          <cell r="A79">
            <v>70</v>
          </cell>
          <cell r="B79" t="str">
            <v>004056</v>
          </cell>
          <cell r="C79" t="str">
            <v>绥宁县红岩镇桃坪学校 </v>
          </cell>
          <cell r="D79">
            <v>2050202</v>
          </cell>
          <cell r="E79" t="str">
            <v>205</v>
          </cell>
          <cell r="F79">
            <v>2</v>
          </cell>
          <cell r="G79">
            <v>40</v>
          </cell>
          <cell r="H79">
            <v>19</v>
          </cell>
          <cell r="J79">
            <v>19</v>
          </cell>
          <cell r="K79">
            <v>56108</v>
          </cell>
          <cell r="M79">
            <v>5720</v>
          </cell>
          <cell r="P79">
            <v>19</v>
          </cell>
          <cell r="S79">
            <v>19</v>
          </cell>
          <cell r="T79">
            <v>80922</v>
          </cell>
          <cell r="V79">
            <v>5</v>
          </cell>
          <cell r="Y79">
            <v>1784441</v>
          </cell>
          <cell r="Z79">
            <v>1241737</v>
          </cell>
          <cell r="AA79">
            <v>229659</v>
          </cell>
          <cell r="AB79">
            <v>0</v>
          </cell>
          <cell r="AC79">
            <v>175249</v>
          </cell>
          <cell r="AD79">
            <v>137796</v>
          </cell>
          <cell r="AE79">
            <v>1679105</v>
          </cell>
          <cell r="AF79">
            <v>673296</v>
          </cell>
          <cell r="AG79">
            <v>68640</v>
          </cell>
          <cell r="AH79">
            <v>0</v>
          </cell>
          <cell r="AI79">
            <v>0</v>
          </cell>
          <cell r="AJ79">
            <v>68640</v>
          </cell>
          <cell r="AK79">
            <v>0</v>
          </cell>
          <cell r="AL79">
            <v>475000</v>
          </cell>
          <cell r="AM79">
            <v>324373</v>
          </cell>
          <cell r="AN79">
            <v>229659</v>
          </cell>
          <cell r="AO79">
            <v>94714</v>
          </cell>
          <cell r="AR79">
            <v>137796</v>
          </cell>
          <cell r="AT79">
            <v>6501</v>
          </cell>
          <cell r="AU79">
            <v>0</v>
          </cell>
          <cell r="AW79">
            <v>5741</v>
          </cell>
          <cell r="AX79">
            <v>0</v>
          </cell>
          <cell r="BA79">
            <v>760</v>
          </cell>
          <cell r="BB79">
            <v>98835</v>
          </cell>
          <cell r="BG79">
            <v>18300</v>
          </cell>
          <cell r="BH79">
            <v>80535</v>
          </cell>
          <cell r="BJ79">
            <v>404908</v>
          </cell>
          <cell r="BK79">
            <v>229659</v>
          </cell>
          <cell r="BL79">
            <v>175249</v>
          </cell>
          <cell r="BN79">
            <v>1379533</v>
          </cell>
        </row>
        <row r="80">
          <cell r="A80">
            <v>71</v>
          </cell>
          <cell r="B80" t="str">
            <v>004057</v>
          </cell>
          <cell r="C80" t="str">
            <v>绥宁县红岩镇盐井学校 </v>
          </cell>
          <cell r="D80">
            <v>2050202</v>
          </cell>
          <cell r="E80" t="str">
            <v>205</v>
          </cell>
          <cell r="F80">
            <v>2</v>
          </cell>
          <cell r="G80">
            <v>40</v>
          </cell>
          <cell r="H80">
            <v>44</v>
          </cell>
          <cell r="J80">
            <v>44</v>
          </cell>
          <cell r="K80">
            <v>157606</v>
          </cell>
          <cell r="M80">
            <v>13980</v>
          </cell>
          <cell r="P80">
            <v>28</v>
          </cell>
          <cell r="S80">
            <v>28</v>
          </cell>
          <cell r="T80">
            <v>115828</v>
          </cell>
          <cell r="V80">
            <v>5</v>
          </cell>
          <cell r="Y80">
            <v>4514192</v>
          </cell>
          <cell r="Z80">
            <v>3195688</v>
          </cell>
          <cell r="AA80">
            <v>598254</v>
          </cell>
          <cell r="AB80">
            <v>0</v>
          </cell>
          <cell r="AC80">
            <v>361297</v>
          </cell>
          <cell r="AD80">
            <v>358953</v>
          </cell>
          <cell r="AE80">
            <v>4362141</v>
          </cell>
          <cell r="AF80">
            <v>1891272</v>
          </cell>
          <cell r="AG80">
            <v>167760</v>
          </cell>
          <cell r="AH80">
            <v>0</v>
          </cell>
          <cell r="AI80">
            <v>0</v>
          </cell>
          <cell r="AJ80">
            <v>167760</v>
          </cell>
          <cell r="AK80">
            <v>0</v>
          </cell>
          <cell r="AL80">
            <v>1100000</v>
          </cell>
          <cell r="AM80">
            <v>844156</v>
          </cell>
          <cell r="AN80">
            <v>598254</v>
          </cell>
          <cell r="AO80">
            <v>245902</v>
          </cell>
          <cell r="AR80">
            <v>358953</v>
          </cell>
          <cell r="AT80">
            <v>16076</v>
          </cell>
          <cell r="AU80">
            <v>0</v>
          </cell>
          <cell r="AW80">
            <v>14956</v>
          </cell>
          <cell r="AX80">
            <v>0</v>
          </cell>
          <cell r="BA80">
            <v>1120</v>
          </cell>
          <cell r="BB80">
            <v>135975</v>
          </cell>
          <cell r="BD80">
            <v>2880</v>
          </cell>
          <cell r="BG80">
            <v>17700</v>
          </cell>
          <cell r="BH80">
            <v>115395</v>
          </cell>
          <cell r="BJ80">
            <v>959551</v>
          </cell>
          <cell r="BK80">
            <v>598254</v>
          </cell>
          <cell r="BL80">
            <v>361297</v>
          </cell>
          <cell r="BN80">
            <v>3554641</v>
          </cell>
        </row>
        <row r="81">
          <cell r="A81">
            <v>72</v>
          </cell>
          <cell r="B81" t="str">
            <v>004058</v>
          </cell>
          <cell r="C81" t="str">
            <v>绥宁县黄桑乡学校 </v>
          </cell>
          <cell r="D81">
            <v>2050202</v>
          </cell>
          <cell r="E81" t="str">
            <v>205</v>
          </cell>
          <cell r="F81">
            <v>2</v>
          </cell>
          <cell r="G81">
            <v>46</v>
          </cell>
          <cell r="H81">
            <v>26</v>
          </cell>
          <cell r="J81">
            <v>26</v>
          </cell>
          <cell r="K81">
            <v>85915</v>
          </cell>
          <cell r="M81">
            <v>7660</v>
          </cell>
          <cell r="P81">
            <v>15</v>
          </cell>
          <cell r="S81">
            <v>15</v>
          </cell>
          <cell r="T81">
            <v>61927</v>
          </cell>
          <cell r="U81">
            <v>2</v>
          </cell>
          <cell r="V81">
            <v>5</v>
          </cell>
          <cell r="Y81">
            <v>2567837</v>
          </cell>
          <cell r="Z81">
            <v>1829845</v>
          </cell>
          <cell r="AA81">
            <v>336196</v>
          </cell>
          <cell r="AB81">
            <v>0</v>
          </cell>
          <cell r="AC81">
            <v>200078</v>
          </cell>
          <cell r="AD81">
            <v>201718</v>
          </cell>
          <cell r="AE81">
            <v>2449192</v>
          </cell>
          <cell r="AF81">
            <v>1030980</v>
          </cell>
          <cell r="AG81">
            <v>91920</v>
          </cell>
          <cell r="AH81">
            <v>0</v>
          </cell>
          <cell r="AI81">
            <v>0</v>
          </cell>
          <cell r="AJ81">
            <v>91920</v>
          </cell>
          <cell r="AK81">
            <v>0</v>
          </cell>
          <cell r="AL81">
            <v>650000</v>
          </cell>
          <cell r="AM81">
            <v>474574</v>
          </cell>
          <cell r="AN81">
            <v>336196</v>
          </cell>
          <cell r="AO81">
            <v>138378</v>
          </cell>
          <cell r="AR81">
            <v>201718</v>
          </cell>
          <cell r="AT81">
            <v>9005</v>
          </cell>
          <cell r="AU81">
            <v>0</v>
          </cell>
          <cell r="AW81">
            <v>8405</v>
          </cell>
          <cell r="AX81">
            <v>0</v>
          </cell>
          <cell r="BA81">
            <v>600</v>
          </cell>
          <cell r="BB81">
            <v>109640</v>
          </cell>
          <cell r="BD81">
            <v>1920</v>
          </cell>
          <cell r="BE81">
            <v>24840</v>
          </cell>
          <cell r="BG81">
            <v>21180</v>
          </cell>
          <cell r="BH81">
            <v>61700</v>
          </cell>
          <cell r="BJ81">
            <v>536274</v>
          </cell>
          <cell r="BK81">
            <v>336196</v>
          </cell>
          <cell r="BL81">
            <v>200078</v>
          </cell>
          <cell r="BN81">
            <v>2031563</v>
          </cell>
        </row>
        <row r="82">
          <cell r="A82">
            <v>73</v>
          </cell>
          <cell r="B82" t="str">
            <v>004059</v>
          </cell>
          <cell r="C82" t="str">
            <v>绥宁县黄土矿乡学校 </v>
          </cell>
          <cell r="D82">
            <v>2050202</v>
          </cell>
          <cell r="E82" t="str">
            <v>205</v>
          </cell>
          <cell r="F82">
            <v>2</v>
          </cell>
          <cell r="G82">
            <v>105</v>
          </cell>
          <cell r="H82">
            <v>50</v>
          </cell>
          <cell r="J82">
            <v>50</v>
          </cell>
          <cell r="K82">
            <v>162989</v>
          </cell>
          <cell r="M82">
            <v>15880</v>
          </cell>
          <cell r="P82">
            <v>97</v>
          </cell>
          <cell r="S82">
            <v>97</v>
          </cell>
          <cell r="T82">
            <v>393122</v>
          </cell>
          <cell r="U82">
            <v>1</v>
          </cell>
          <cell r="V82">
            <v>28</v>
          </cell>
          <cell r="Y82">
            <v>5222931</v>
          </cell>
          <cell r="Z82">
            <v>3541137</v>
          </cell>
          <cell r="AA82">
            <v>641174</v>
          </cell>
          <cell r="AB82">
            <v>0</v>
          </cell>
          <cell r="AC82">
            <v>655916</v>
          </cell>
          <cell r="AD82">
            <v>384704</v>
          </cell>
          <cell r="AE82">
            <v>4686275</v>
          </cell>
          <cell r="AF82">
            <v>1955868</v>
          </cell>
          <cell r="AG82">
            <v>190560</v>
          </cell>
          <cell r="AH82">
            <v>0</v>
          </cell>
          <cell r="AI82">
            <v>0</v>
          </cell>
          <cell r="AJ82">
            <v>190560</v>
          </cell>
          <cell r="AK82">
            <v>0</v>
          </cell>
          <cell r="AL82">
            <v>1250000</v>
          </cell>
          <cell r="AM82">
            <v>905143</v>
          </cell>
          <cell r="AN82">
            <v>641174</v>
          </cell>
          <cell r="AO82">
            <v>263969</v>
          </cell>
          <cell r="AR82">
            <v>384704</v>
          </cell>
          <cell r="AT82">
            <v>19909</v>
          </cell>
          <cell r="AU82">
            <v>0</v>
          </cell>
          <cell r="AW82">
            <v>16029</v>
          </cell>
          <cell r="AX82">
            <v>0</v>
          </cell>
          <cell r="BA82">
            <v>3880</v>
          </cell>
          <cell r="BB82">
            <v>516747</v>
          </cell>
          <cell r="BD82">
            <v>3840</v>
          </cell>
          <cell r="BE82">
            <v>12720</v>
          </cell>
          <cell r="BG82">
            <v>108240</v>
          </cell>
          <cell r="BH82">
            <v>391947</v>
          </cell>
          <cell r="BJ82">
            <v>1297090</v>
          </cell>
          <cell r="BK82">
            <v>641174</v>
          </cell>
          <cell r="BL82">
            <v>655916</v>
          </cell>
          <cell r="BN82">
            <v>3925841</v>
          </cell>
        </row>
        <row r="83">
          <cell r="A83">
            <v>74</v>
          </cell>
          <cell r="B83" t="str">
            <v>004061</v>
          </cell>
          <cell r="C83" t="str">
            <v>绥宁县教研室 </v>
          </cell>
          <cell r="D83">
            <v>2050101</v>
          </cell>
          <cell r="E83" t="str">
            <v>205</v>
          </cell>
          <cell r="F83">
            <v>2</v>
          </cell>
          <cell r="G83">
            <v>26</v>
          </cell>
          <cell r="H83">
            <v>20</v>
          </cell>
          <cell r="J83">
            <v>20</v>
          </cell>
          <cell r="K83">
            <v>99555</v>
          </cell>
          <cell r="P83">
            <v>10</v>
          </cell>
          <cell r="S83">
            <v>10</v>
          </cell>
          <cell r="T83">
            <v>44804</v>
          </cell>
          <cell r="V83">
            <v>8</v>
          </cell>
          <cell r="X83">
            <v>5000</v>
          </cell>
          <cell r="Y83">
            <v>2561909</v>
          </cell>
          <cell r="Z83">
            <v>1836533</v>
          </cell>
          <cell r="AA83">
            <v>338932</v>
          </cell>
          <cell r="AB83">
            <v>0</v>
          </cell>
          <cell r="AC83">
            <v>183085</v>
          </cell>
          <cell r="AD83">
            <v>203359</v>
          </cell>
          <cell r="AE83">
            <v>2375524</v>
          </cell>
          <cell r="AF83">
            <v>1194660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500000</v>
          </cell>
          <cell r="AM83">
            <v>477505</v>
          </cell>
          <cell r="AN83">
            <v>338932</v>
          </cell>
          <cell r="AO83">
            <v>138573</v>
          </cell>
          <cell r="AR83">
            <v>203359</v>
          </cell>
          <cell r="AT83">
            <v>108873</v>
          </cell>
          <cell r="AU83">
            <v>100000</v>
          </cell>
          <cell r="AW83">
            <v>8473</v>
          </cell>
          <cell r="AX83">
            <v>0</v>
          </cell>
          <cell r="BA83">
            <v>400</v>
          </cell>
          <cell r="BB83">
            <v>77512</v>
          </cell>
          <cell r="BG83">
            <v>33000</v>
          </cell>
          <cell r="BH83">
            <v>44512</v>
          </cell>
          <cell r="BJ83">
            <v>522017</v>
          </cell>
          <cell r="BK83">
            <v>338932</v>
          </cell>
          <cell r="BL83">
            <v>183085</v>
          </cell>
          <cell r="BN83">
            <v>2039892</v>
          </cell>
        </row>
        <row r="84">
          <cell r="A84">
            <v>75</v>
          </cell>
          <cell r="B84" t="str">
            <v>004062</v>
          </cell>
          <cell r="C84" t="str">
            <v>绥宁县金屋镇学校 </v>
          </cell>
          <cell r="D84">
            <v>2050202</v>
          </cell>
          <cell r="E84" t="str">
            <v>205</v>
          </cell>
          <cell r="F84">
            <v>2</v>
          </cell>
          <cell r="G84">
            <v>85</v>
          </cell>
          <cell r="H84">
            <v>48</v>
          </cell>
          <cell r="J84">
            <v>48</v>
          </cell>
          <cell r="K84">
            <v>144494</v>
          </cell>
          <cell r="M84">
            <v>13260</v>
          </cell>
          <cell r="P84">
            <v>81</v>
          </cell>
          <cell r="S84">
            <v>81</v>
          </cell>
          <cell r="T84">
            <v>330644</v>
          </cell>
          <cell r="V84">
            <v>21</v>
          </cell>
          <cell r="Y84">
            <v>4702597</v>
          </cell>
          <cell r="Z84">
            <v>3192258</v>
          </cell>
          <cell r="AA84">
            <v>586786</v>
          </cell>
          <cell r="AB84">
            <v>0</v>
          </cell>
          <cell r="AC84">
            <v>571482</v>
          </cell>
          <cell r="AD84">
            <v>352071</v>
          </cell>
          <cell r="AE84">
            <v>4273819</v>
          </cell>
          <cell r="AF84">
            <v>1733928</v>
          </cell>
          <cell r="AG84">
            <v>159120</v>
          </cell>
          <cell r="AH84">
            <v>0</v>
          </cell>
          <cell r="AI84">
            <v>0</v>
          </cell>
          <cell r="AJ84">
            <v>159120</v>
          </cell>
          <cell r="AK84">
            <v>0</v>
          </cell>
          <cell r="AL84">
            <v>1200000</v>
          </cell>
          <cell r="AM84">
            <v>828700</v>
          </cell>
          <cell r="AN84">
            <v>586786</v>
          </cell>
          <cell r="AO84">
            <v>241914</v>
          </cell>
          <cell r="AR84">
            <v>352071</v>
          </cell>
          <cell r="AT84">
            <v>17910</v>
          </cell>
          <cell r="AU84">
            <v>0</v>
          </cell>
          <cell r="AW84">
            <v>14670</v>
          </cell>
          <cell r="AX84">
            <v>0</v>
          </cell>
          <cell r="BA84">
            <v>3240</v>
          </cell>
          <cell r="BB84">
            <v>410868</v>
          </cell>
          <cell r="BD84">
            <v>2880</v>
          </cell>
          <cell r="BG84">
            <v>78420</v>
          </cell>
          <cell r="BH84">
            <v>329568</v>
          </cell>
          <cell r="BJ84">
            <v>1158268</v>
          </cell>
          <cell r="BK84">
            <v>586786</v>
          </cell>
          <cell r="BL84">
            <v>571482</v>
          </cell>
          <cell r="BN84">
            <v>3544329</v>
          </cell>
        </row>
        <row r="85">
          <cell r="A85">
            <v>76</v>
          </cell>
          <cell r="B85" t="str">
            <v>004063</v>
          </cell>
          <cell r="C85" t="str">
            <v>绥宁县乐安乡联丰学校 </v>
          </cell>
          <cell r="D85">
            <v>2050202</v>
          </cell>
          <cell r="E85" t="str">
            <v>205</v>
          </cell>
          <cell r="F85">
            <v>2</v>
          </cell>
          <cell r="G85">
            <v>40</v>
          </cell>
          <cell r="H85">
            <v>20</v>
          </cell>
          <cell r="J85">
            <v>20</v>
          </cell>
          <cell r="K85">
            <v>67007</v>
          </cell>
          <cell r="M85">
            <v>6820</v>
          </cell>
          <cell r="P85">
            <v>10</v>
          </cell>
          <cell r="S85">
            <v>10</v>
          </cell>
          <cell r="T85">
            <v>41231</v>
          </cell>
          <cell r="Y85">
            <v>1959520</v>
          </cell>
          <cell r="Z85">
            <v>1393804</v>
          </cell>
          <cell r="AA85">
            <v>260817</v>
          </cell>
          <cell r="AB85">
            <v>0</v>
          </cell>
          <cell r="AC85">
            <v>148409</v>
          </cell>
          <cell r="AD85">
            <v>156490</v>
          </cell>
          <cell r="AE85">
            <v>1910558</v>
          </cell>
          <cell r="AF85">
            <v>804084</v>
          </cell>
          <cell r="AG85">
            <v>81840</v>
          </cell>
          <cell r="AH85">
            <v>0</v>
          </cell>
          <cell r="AI85">
            <v>0</v>
          </cell>
          <cell r="AJ85">
            <v>81840</v>
          </cell>
          <cell r="AK85">
            <v>0</v>
          </cell>
          <cell r="AL85">
            <v>500000</v>
          </cell>
          <cell r="AM85">
            <v>368144</v>
          </cell>
          <cell r="AN85">
            <v>260817</v>
          </cell>
          <cell r="AO85">
            <v>107327</v>
          </cell>
          <cell r="AR85">
            <v>156490</v>
          </cell>
          <cell r="AT85">
            <v>6920</v>
          </cell>
          <cell r="AU85">
            <v>0</v>
          </cell>
          <cell r="AW85">
            <v>6520</v>
          </cell>
          <cell r="AX85">
            <v>0</v>
          </cell>
          <cell r="BA85">
            <v>400</v>
          </cell>
          <cell r="BB85">
            <v>42042</v>
          </cell>
          <cell r="BD85">
            <v>960</v>
          </cell>
          <cell r="BH85">
            <v>41082</v>
          </cell>
          <cell r="BJ85">
            <v>409226</v>
          </cell>
          <cell r="BK85">
            <v>260817</v>
          </cell>
          <cell r="BL85">
            <v>148409</v>
          </cell>
          <cell r="BN85">
            <v>1550294</v>
          </cell>
        </row>
        <row r="86">
          <cell r="A86">
            <v>77</v>
          </cell>
          <cell r="B86" t="str">
            <v>004064</v>
          </cell>
          <cell r="C86" t="str">
            <v>绥宁县乐安乡学校 </v>
          </cell>
          <cell r="D86">
            <v>2050202</v>
          </cell>
          <cell r="E86" t="str">
            <v>205</v>
          </cell>
          <cell r="F86">
            <v>2</v>
          </cell>
          <cell r="G86">
            <v>42</v>
          </cell>
          <cell r="H86">
            <v>24</v>
          </cell>
          <cell r="J86">
            <v>24</v>
          </cell>
          <cell r="K86">
            <v>75678</v>
          </cell>
          <cell r="M86">
            <v>7560</v>
          </cell>
          <cell r="P86">
            <v>25</v>
          </cell>
          <cell r="S86">
            <v>25</v>
          </cell>
          <cell r="T86">
            <v>103186</v>
          </cell>
          <cell r="V86">
            <v>5</v>
          </cell>
          <cell r="Y86">
            <v>2338480</v>
          </cell>
          <cell r="Z86">
            <v>1628817</v>
          </cell>
          <cell r="AA86">
            <v>301627</v>
          </cell>
          <cell r="AB86">
            <v>0</v>
          </cell>
          <cell r="AC86">
            <v>227060</v>
          </cell>
          <cell r="AD86">
            <v>180976</v>
          </cell>
          <cell r="AE86">
            <v>2205710</v>
          </cell>
          <cell r="AF86">
            <v>908136</v>
          </cell>
          <cell r="AG86">
            <v>90720</v>
          </cell>
          <cell r="AH86">
            <v>0</v>
          </cell>
          <cell r="AI86">
            <v>0</v>
          </cell>
          <cell r="AJ86">
            <v>90720</v>
          </cell>
          <cell r="AK86">
            <v>0</v>
          </cell>
          <cell r="AL86">
            <v>600000</v>
          </cell>
          <cell r="AM86">
            <v>425878</v>
          </cell>
          <cell r="AN86">
            <v>301627</v>
          </cell>
          <cell r="AO86">
            <v>124251</v>
          </cell>
          <cell r="AR86">
            <v>180976</v>
          </cell>
          <cell r="AT86">
            <v>8541</v>
          </cell>
          <cell r="AU86">
            <v>0</v>
          </cell>
          <cell r="AW86">
            <v>7541</v>
          </cell>
          <cell r="AX86">
            <v>0</v>
          </cell>
          <cell r="BA86">
            <v>1000</v>
          </cell>
          <cell r="BB86">
            <v>124229</v>
          </cell>
          <cell r="BD86">
            <v>1920</v>
          </cell>
          <cell r="BG86">
            <v>19500</v>
          </cell>
          <cell r="BH86">
            <v>102809</v>
          </cell>
          <cell r="BJ86">
            <v>528687</v>
          </cell>
          <cell r="BK86">
            <v>301627</v>
          </cell>
          <cell r="BL86">
            <v>227060</v>
          </cell>
          <cell r="BN86">
            <v>1809793</v>
          </cell>
        </row>
        <row r="87">
          <cell r="A87">
            <v>78</v>
          </cell>
          <cell r="B87" t="str">
            <v>004065</v>
          </cell>
          <cell r="C87" t="str">
            <v>绥宁县李熙镇中心小学 </v>
          </cell>
          <cell r="D87">
            <v>2050202</v>
          </cell>
          <cell r="E87" t="str">
            <v>205</v>
          </cell>
          <cell r="F87">
            <v>2</v>
          </cell>
          <cell r="G87">
            <v>50</v>
          </cell>
          <cell r="H87">
            <v>52</v>
          </cell>
          <cell r="J87">
            <v>52</v>
          </cell>
          <cell r="K87">
            <v>166483</v>
          </cell>
          <cell r="M87">
            <v>15540</v>
          </cell>
          <cell r="P87">
            <v>55</v>
          </cell>
          <cell r="S87">
            <v>55</v>
          </cell>
          <cell r="T87">
            <v>223812</v>
          </cell>
          <cell r="V87">
            <v>8</v>
          </cell>
          <cell r="Y87">
            <v>5082754</v>
          </cell>
          <cell r="Z87">
            <v>3532725</v>
          </cell>
          <cell r="AA87">
            <v>659559</v>
          </cell>
          <cell r="AB87">
            <v>0</v>
          </cell>
          <cell r="AC87">
            <v>494734</v>
          </cell>
          <cell r="AD87">
            <v>395736</v>
          </cell>
          <cell r="AE87">
            <v>4811195</v>
          </cell>
          <cell r="AF87">
            <v>1997796</v>
          </cell>
          <cell r="AG87">
            <v>186480</v>
          </cell>
          <cell r="AH87">
            <v>0</v>
          </cell>
          <cell r="AI87">
            <v>0</v>
          </cell>
          <cell r="AJ87">
            <v>186480</v>
          </cell>
          <cell r="AK87">
            <v>0</v>
          </cell>
          <cell r="AL87">
            <v>1300000</v>
          </cell>
          <cell r="AM87">
            <v>931183</v>
          </cell>
          <cell r="AN87">
            <v>659559</v>
          </cell>
          <cell r="AO87">
            <v>271624</v>
          </cell>
          <cell r="AR87">
            <v>395736</v>
          </cell>
          <cell r="AT87">
            <v>18689</v>
          </cell>
          <cell r="AU87">
            <v>0</v>
          </cell>
          <cell r="AW87">
            <v>16489</v>
          </cell>
          <cell r="AX87">
            <v>0</v>
          </cell>
          <cell r="BA87">
            <v>2200</v>
          </cell>
          <cell r="BB87">
            <v>252870</v>
          </cell>
          <cell r="BG87">
            <v>29760</v>
          </cell>
          <cell r="BH87">
            <v>223110</v>
          </cell>
          <cell r="BJ87">
            <v>1154293</v>
          </cell>
          <cell r="BK87">
            <v>659559</v>
          </cell>
          <cell r="BL87">
            <v>494734</v>
          </cell>
          <cell r="BN87">
            <v>3928461</v>
          </cell>
        </row>
        <row r="88">
          <cell r="A88">
            <v>79</v>
          </cell>
          <cell r="B88" t="str">
            <v>004066</v>
          </cell>
          <cell r="C88" t="str">
            <v>绥宁县联民乡学校 </v>
          </cell>
          <cell r="D88">
            <v>2050202</v>
          </cell>
          <cell r="E88" t="str">
            <v>205</v>
          </cell>
          <cell r="F88">
            <v>2</v>
          </cell>
          <cell r="G88">
            <v>45</v>
          </cell>
          <cell r="H88">
            <v>24</v>
          </cell>
          <cell r="J88">
            <v>24</v>
          </cell>
          <cell r="K88">
            <v>77021</v>
          </cell>
          <cell r="M88">
            <v>7760</v>
          </cell>
          <cell r="P88">
            <v>19</v>
          </cell>
          <cell r="S88">
            <v>19</v>
          </cell>
          <cell r="T88">
            <v>78993</v>
          </cell>
          <cell r="V88">
            <v>11</v>
          </cell>
          <cell r="Y88">
            <v>2361116</v>
          </cell>
          <cell r="Z88">
            <v>1669133</v>
          </cell>
          <cell r="AA88">
            <v>304850</v>
          </cell>
          <cell r="AB88">
            <v>0</v>
          </cell>
          <cell r="AC88">
            <v>204223</v>
          </cell>
          <cell r="AD88">
            <v>182910</v>
          </cell>
          <cell r="AE88">
            <v>2230672</v>
          </cell>
          <cell r="AF88">
            <v>924252</v>
          </cell>
          <cell r="AG88">
            <v>93120</v>
          </cell>
          <cell r="AH88">
            <v>0</v>
          </cell>
          <cell r="AI88">
            <v>0</v>
          </cell>
          <cell r="AJ88">
            <v>93120</v>
          </cell>
          <cell r="AK88">
            <v>0</v>
          </cell>
          <cell r="AL88">
            <v>600000</v>
          </cell>
          <cell r="AM88">
            <v>430390</v>
          </cell>
          <cell r="AN88">
            <v>304850</v>
          </cell>
          <cell r="AO88">
            <v>125540</v>
          </cell>
          <cell r="AR88">
            <v>182910</v>
          </cell>
          <cell r="AT88">
            <v>8381</v>
          </cell>
          <cell r="AU88">
            <v>0</v>
          </cell>
          <cell r="AW88">
            <v>7621</v>
          </cell>
          <cell r="AX88">
            <v>0</v>
          </cell>
          <cell r="BA88">
            <v>760</v>
          </cell>
          <cell r="BB88">
            <v>122063</v>
          </cell>
          <cell r="BD88">
            <v>960</v>
          </cell>
          <cell r="BG88">
            <v>42420</v>
          </cell>
          <cell r="BH88">
            <v>78683</v>
          </cell>
          <cell r="BJ88">
            <v>509073</v>
          </cell>
          <cell r="BK88">
            <v>304850</v>
          </cell>
          <cell r="BL88">
            <v>204223</v>
          </cell>
          <cell r="BN88">
            <v>1852043</v>
          </cell>
        </row>
        <row r="89">
          <cell r="A89">
            <v>80</v>
          </cell>
          <cell r="B89" t="str">
            <v>004067</v>
          </cell>
          <cell r="C89" t="str">
            <v>绥宁县绿洲中学 </v>
          </cell>
          <cell r="D89">
            <v>2050203</v>
          </cell>
          <cell r="E89" t="str">
            <v>205</v>
          </cell>
          <cell r="F89">
            <v>2</v>
          </cell>
          <cell r="G89">
            <v>70</v>
          </cell>
          <cell r="H89">
            <v>108</v>
          </cell>
          <cell r="J89">
            <v>108</v>
          </cell>
          <cell r="K89">
            <v>426018</v>
          </cell>
          <cell r="P89">
            <v>36</v>
          </cell>
          <cell r="S89">
            <v>36</v>
          </cell>
          <cell r="T89">
            <v>140880</v>
          </cell>
          <cell r="V89">
            <v>12</v>
          </cell>
          <cell r="Y89">
            <v>11225768</v>
          </cell>
          <cell r="Z89">
            <v>7944037</v>
          </cell>
          <cell r="AA89">
            <v>1562443</v>
          </cell>
          <cell r="AB89">
            <v>0</v>
          </cell>
          <cell r="AC89">
            <v>781822</v>
          </cell>
          <cell r="AD89">
            <v>937466</v>
          </cell>
          <cell r="AE89">
            <v>10953302</v>
          </cell>
          <cell r="AF89">
            <v>5112216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2700000</v>
          </cell>
          <cell r="AM89">
            <v>2203620</v>
          </cell>
          <cell r="AN89">
            <v>1562443</v>
          </cell>
          <cell r="AO89">
            <v>641177</v>
          </cell>
          <cell r="AR89">
            <v>937466</v>
          </cell>
          <cell r="AT89">
            <v>40501</v>
          </cell>
          <cell r="AU89">
            <v>0</v>
          </cell>
          <cell r="AW89">
            <v>39061</v>
          </cell>
          <cell r="AX89">
            <v>0</v>
          </cell>
          <cell r="BA89">
            <v>1440</v>
          </cell>
          <cell r="BB89">
            <v>231965</v>
          </cell>
          <cell r="BD89">
            <v>12480</v>
          </cell>
          <cell r="BF89">
            <v>30120</v>
          </cell>
          <cell r="BG89">
            <v>48720</v>
          </cell>
          <cell r="BH89">
            <v>140645</v>
          </cell>
          <cell r="BJ89">
            <v>2344265</v>
          </cell>
          <cell r="BK89">
            <v>1562443</v>
          </cell>
          <cell r="BL89">
            <v>781822</v>
          </cell>
          <cell r="BN89">
            <v>8881503</v>
          </cell>
        </row>
        <row r="90">
          <cell r="A90">
            <v>81</v>
          </cell>
          <cell r="B90" t="str">
            <v>004068</v>
          </cell>
          <cell r="C90" t="str">
            <v>绥宁县麻塘乡学校 </v>
          </cell>
          <cell r="D90">
            <v>2050202</v>
          </cell>
          <cell r="E90" t="str">
            <v>205</v>
          </cell>
          <cell r="F90">
            <v>2</v>
          </cell>
          <cell r="G90">
            <v>76</v>
          </cell>
          <cell r="H90">
            <v>34</v>
          </cell>
          <cell r="J90">
            <v>34</v>
          </cell>
          <cell r="K90">
            <v>119944</v>
          </cell>
          <cell r="M90">
            <v>12420</v>
          </cell>
          <cell r="P90">
            <v>31</v>
          </cell>
          <cell r="S90">
            <v>31</v>
          </cell>
          <cell r="T90">
            <v>121919</v>
          </cell>
          <cell r="V90">
            <v>9</v>
          </cell>
          <cell r="Y90">
            <v>3530238</v>
          </cell>
          <cell r="Z90">
            <v>2487715</v>
          </cell>
          <cell r="AA90">
            <v>457866</v>
          </cell>
          <cell r="AB90">
            <v>0</v>
          </cell>
          <cell r="AC90">
            <v>309938</v>
          </cell>
          <cell r="AD90">
            <v>274719</v>
          </cell>
          <cell r="AE90">
            <v>3359199</v>
          </cell>
          <cell r="AF90">
            <v>1439328</v>
          </cell>
          <cell r="AG90">
            <v>149040</v>
          </cell>
          <cell r="AH90">
            <v>0</v>
          </cell>
          <cell r="AI90">
            <v>0</v>
          </cell>
          <cell r="AJ90">
            <v>149040</v>
          </cell>
          <cell r="AK90">
            <v>0</v>
          </cell>
          <cell r="AL90">
            <v>850000</v>
          </cell>
          <cell r="AM90">
            <v>646112</v>
          </cell>
          <cell r="AN90">
            <v>457866</v>
          </cell>
          <cell r="AO90">
            <v>188246</v>
          </cell>
          <cell r="AR90">
            <v>274719</v>
          </cell>
          <cell r="AT90">
            <v>12687</v>
          </cell>
          <cell r="AU90">
            <v>0</v>
          </cell>
          <cell r="AW90">
            <v>11447</v>
          </cell>
          <cell r="AX90">
            <v>0</v>
          </cell>
          <cell r="BA90">
            <v>1240</v>
          </cell>
          <cell r="BB90">
            <v>158352</v>
          </cell>
          <cell r="BD90">
            <v>2880</v>
          </cell>
          <cell r="BG90">
            <v>33780</v>
          </cell>
          <cell r="BH90">
            <v>121692</v>
          </cell>
          <cell r="BJ90">
            <v>767804</v>
          </cell>
          <cell r="BK90">
            <v>457866</v>
          </cell>
          <cell r="BL90">
            <v>309938</v>
          </cell>
          <cell r="BN90">
            <v>2762434</v>
          </cell>
        </row>
        <row r="91">
          <cell r="A91">
            <v>82</v>
          </cell>
          <cell r="B91" t="str">
            <v>004069</v>
          </cell>
          <cell r="C91" t="str">
            <v>绥宁县梅坪乡学校 </v>
          </cell>
          <cell r="D91">
            <v>2050202</v>
          </cell>
          <cell r="E91" t="str">
            <v>205</v>
          </cell>
          <cell r="F91">
            <v>2</v>
          </cell>
          <cell r="G91">
            <v>10</v>
          </cell>
          <cell r="H91">
            <v>3</v>
          </cell>
          <cell r="J91">
            <v>3</v>
          </cell>
          <cell r="K91">
            <v>6410</v>
          </cell>
          <cell r="M91">
            <v>660</v>
          </cell>
          <cell r="P91">
            <v>6</v>
          </cell>
          <cell r="S91">
            <v>6</v>
          </cell>
          <cell r="T91">
            <v>25859</v>
          </cell>
          <cell r="V91">
            <v>3</v>
          </cell>
          <cell r="Y91">
            <v>259843</v>
          </cell>
          <cell r="Z91">
            <v>172900</v>
          </cell>
          <cell r="AA91">
            <v>30384</v>
          </cell>
          <cell r="AB91">
            <v>0</v>
          </cell>
          <cell r="AC91">
            <v>38329</v>
          </cell>
          <cell r="AD91">
            <v>18230</v>
          </cell>
          <cell r="AE91">
            <v>221058</v>
          </cell>
          <cell r="AF91">
            <v>76920</v>
          </cell>
          <cell r="AG91">
            <v>7920</v>
          </cell>
          <cell r="AH91">
            <v>0</v>
          </cell>
          <cell r="AI91">
            <v>0</v>
          </cell>
          <cell r="AJ91">
            <v>7920</v>
          </cell>
          <cell r="AK91">
            <v>0</v>
          </cell>
          <cell r="AL91">
            <v>75000</v>
          </cell>
          <cell r="AM91">
            <v>42988</v>
          </cell>
          <cell r="AN91">
            <v>30384</v>
          </cell>
          <cell r="AO91">
            <v>12604</v>
          </cell>
          <cell r="AR91">
            <v>18230</v>
          </cell>
          <cell r="AT91">
            <v>1000</v>
          </cell>
          <cell r="AU91">
            <v>0</v>
          </cell>
          <cell r="AW91">
            <v>760</v>
          </cell>
          <cell r="AX91">
            <v>0</v>
          </cell>
          <cell r="BA91">
            <v>240</v>
          </cell>
          <cell r="BB91">
            <v>37785</v>
          </cell>
          <cell r="BG91">
            <v>12060</v>
          </cell>
          <cell r="BH91">
            <v>25725</v>
          </cell>
          <cell r="BJ91">
            <v>68713</v>
          </cell>
          <cell r="BK91">
            <v>30384</v>
          </cell>
          <cell r="BL91">
            <v>38329</v>
          </cell>
          <cell r="BN91">
            <v>191130</v>
          </cell>
        </row>
        <row r="92">
          <cell r="A92">
            <v>83</v>
          </cell>
          <cell r="B92" t="str">
            <v>004070</v>
          </cell>
          <cell r="C92" t="str">
            <v>绥宁县民族小学 </v>
          </cell>
          <cell r="D92">
            <v>2050202</v>
          </cell>
          <cell r="E92" t="str">
            <v>205</v>
          </cell>
          <cell r="F92">
            <v>2</v>
          </cell>
          <cell r="G92">
            <v>80</v>
          </cell>
          <cell r="H92">
            <v>91</v>
          </cell>
          <cell r="J92">
            <v>91</v>
          </cell>
          <cell r="K92">
            <v>331744</v>
          </cell>
          <cell r="M92">
            <v>33240</v>
          </cell>
          <cell r="P92">
            <v>71</v>
          </cell>
          <cell r="S92">
            <v>71</v>
          </cell>
          <cell r="T92">
            <v>286034</v>
          </cell>
          <cell r="V92">
            <v>7</v>
          </cell>
          <cell r="Y92">
            <v>9560452</v>
          </cell>
          <cell r="Z92">
            <v>6759188</v>
          </cell>
          <cell r="AA92">
            <v>1251186</v>
          </cell>
          <cell r="AB92">
            <v>0</v>
          </cell>
          <cell r="AC92">
            <v>799367</v>
          </cell>
          <cell r="AD92">
            <v>750711</v>
          </cell>
          <cell r="AE92">
            <v>9170829</v>
          </cell>
          <cell r="AF92">
            <v>3980928</v>
          </cell>
          <cell r="AG92">
            <v>398880</v>
          </cell>
          <cell r="AH92">
            <v>0</v>
          </cell>
          <cell r="AI92">
            <v>0</v>
          </cell>
          <cell r="AJ92">
            <v>398880</v>
          </cell>
          <cell r="AK92">
            <v>0</v>
          </cell>
          <cell r="AL92">
            <v>2275000</v>
          </cell>
          <cell r="AM92">
            <v>1765310</v>
          </cell>
          <cell r="AN92">
            <v>1251186</v>
          </cell>
          <cell r="AO92">
            <v>514124</v>
          </cell>
          <cell r="AR92">
            <v>750711</v>
          </cell>
          <cell r="AT92">
            <v>34120</v>
          </cell>
          <cell r="AU92">
            <v>0</v>
          </cell>
          <cell r="AW92">
            <v>31280</v>
          </cell>
          <cell r="AX92">
            <v>0</v>
          </cell>
          <cell r="BA92">
            <v>2840</v>
          </cell>
          <cell r="BB92">
            <v>355503</v>
          </cell>
          <cell r="BD92">
            <v>14400</v>
          </cell>
          <cell r="BF92">
            <v>30120</v>
          </cell>
          <cell r="BG92">
            <v>25740</v>
          </cell>
          <cell r="BH92">
            <v>285243</v>
          </cell>
          <cell r="BJ92">
            <v>2050553</v>
          </cell>
          <cell r="BK92">
            <v>1251186</v>
          </cell>
          <cell r="BL92">
            <v>799367</v>
          </cell>
          <cell r="BN92">
            <v>7509899</v>
          </cell>
        </row>
        <row r="93">
          <cell r="A93">
            <v>84</v>
          </cell>
          <cell r="B93" t="str">
            <v>004071</v>
          </cell>
          <cell r="C93" t="str">
            <v>绥宁县民族中学 </v>
          </cell>
          <cell r="D93">
            <v>2050203</v>
          </cell>
          <cell r="E93" t="str">
            <v>205</v>
          </cell>
          <cell r="F93">
            <v>2</v>
          </cell>
          <cell r="G93">
            <v>151</v>
          </cell>
          <cell r="H93">
            <v>127</v>
          </cell>
          <cell r="J93">
            <v>127</v>
          </cell>
          <cell r="K93">
            <v>518947</v>
          </cell>
          <cell r="P93">
            <v>57</v>
          </cell>
          <cell r="Q93">
            <v>1</v>
          </cell>
          <cell r="S93">
            <v>56</v>
          </cell>
          <cell r="T93">
            <v>251319</v>
          </cell>
          <cell r="V93">
            <v>9</v>
          </cell>
          <cell r="Y93">
            <v>13536678</v>
          </cell>
          <cell r="Z93">
            <v>9506866</v>
          </cell>
          <cell r="AA93">
            <v>1880473</v>
          </cell>
          <cell r="AB93">
            <v>0</v>
          </cell>
          <cell r="AC93">
            <v>1021055</v>
          </cell>
          <cell r="AD93">
            <v>1128284</v>
          </cell>
          <cell r="AE93">
            <v>13182360</v>
          </cell>
          <cell r="AF93">
            <v>6227364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3175000</v>
          </cell>
          <cell r="AM93">
            <v>2651712</v>
          </cell>
          <cell r="AN93">
            <v>1880473</v>
          </cell>
          <cell r="AO93">
            <v>771239</v>
          </cell>
          <cell r="AR93">
            <v>1128284</v>
          </cell>
          <cell r="AT93">
            <v>50922</v>
          </cell>
          <cell r="AU93">
            <v>0</v>
          </cell>
          <cell r="AW93">
            <v>47012</v>
          </cell>
          <cell r="AX93">
            <v>0</v>
          </cell>
          <cell r="BA93">
            <v>3910</v>
          </cell>
          <cell r="BB93">
            <v>303396</v>
          </cell>
          <cell r="BD93">
            <v>18240</v>
          </cell>
          <cell r="BG93">
            <v>35340</v>
          </cell>
          <cell r="BH93">
            <v>249816</v>
          </cell>
          <cell r="BJ93">
            <v>2901528</v>
          </cell>
          <cell r="BK93">
            <v>1880473</v>
          </cell>
          <cell r="BL93">
            <v>1021055</v>
          </cell>
          <cell r="BN93">
            <v>10635150</v>
          </cell>
        </row>
        <row r="94">
          <cell r="A94">
            <v>85</v>
          </cell>
          <cell r="B94" t="str">
            <v>004072</v>
          </cell>
          <cell r="C94" t="str">
            <v>绥宁县青少年活动中心 </v>
          </cell>
          <cell r="D94">
            <v>2050101</v>
          </cell>
          <cell r="E94" t="str">
            <v>205</v>
          </cell>
          <cell r="F94">
            <v>2</v>
          </cell>
          <cell r="G94">
            <v>4</v>
          </cell>
          <cell r="H94">
            <v>7</v>
          </cell>
          <cell r="J94">
            <v>7</v>
          </cell>
          <cell r="K94">
            <v>29536</v>
          </cell>
          <cell r="P94">
            <v>0</v>
          </cell>
          <cell r="S94">
            <v>0</v>
          </cell>
          <cell r="T94">
            <v>0</v>
          </cell>
          <cell r="X94">
            <v>5000</v>
          </cell>
          <cell r="Y94">
            <v>779902</v>
          </cell>
          <cell r="Z94">
            <v>567079</v>
          </cell>
          <cell r="AA94">
            <v>105886</v>
          </cell>
          <cell r="AB94">
            <v>0</v>
          </cell>
          <cell r="AC94">
            <v>43405</v>
          </cell>
          <cell r="AD94">
            <v>63532</v>
          </cell>
          <cell r="AE94">
            <v>742255</v>
          </cell>
          <cell r="AF94">
            <v>354432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175000</v>
          </cell>
          <cell r="AM94">
            <v>149291</v>
          </cell>
          <cell r="AN94">
            <v>105886</v>
          </cell>
          <cell r="AO94">
            <v>43405</v>
          </cell>
          <cell r="AR94">
            <v>63532</v>
          </cell>
          <cell r="AT94">
            <v>37647</v>
          </cell>
          <cell r="AU94">
            <v>35000</v>
          </cell>
          <cell r="AW94">
            <v>2647</v>
          </cell>
          <cell r="AX94">
            <v>0</v>
          </cell>
          <cell r="BA94">
            <v>0</v>
          </cell>
          <cell r="BB94">
            <v>0</v>
          </cell>
          <cell r="BH94">
            <v>0</v>
          </cell>
          <cell r="BJ94">
            <v>149291</v>
          </cell>
          <cell r="BK94">
            <v>105886</v>
          </cell>
          <cell r="BL94">
            <v>43405</v>
          </cell>
          <cell r="BN94">
            <v>630611</v>
          </cell>
        </row>
        <row r="95">
          <cell r="A95">
            <v>86</v>
          </cell>
          <cell r="B95" t="str">
            <v>004073</v>
          </cell>
          <cell r="C95" t="str">
            <v>绥宁县实验中学 </v>
          </cell>
          <cell r="D95">
            <v>2050203</v>
          </cell>
          <cell r="E95" t="str">
            <v>205</v>
          </cell>
          <cell r="F95">
            <v>2</v>
          </cell>
          <cell r="G95">
            <v>72</v>
          </cell>
          <cell r="H95">
            <v>66</v>
          </cell>
          <cell r="J95">
            <v>66</v>
          </cell>
          <cell r="K95">
            <v>214240</v>
          </cell>
          <cell r="P95">
            <v>0</v>
          </cell>
          <cell r="S95">
            <v>0</v>
          </cell>
          <cell r="T95">
            <v>0</v>
          </cell>
          <cell r="Y95">
            <v>5940236</v>
          </cell>
          <cell r="Z95">
            <v>4241984</v>
          </cell>
          <cell r="AA95">
            <v>844176</v>
          </cell>
          <cell r="AB95">
            <v>0</v>
          </cell>
          <cell r="AC95">
            <v>347570</v>
          </cell>
          <cell r="AD95">
            <v>506506</v>
          </cell>
          <cell r="AE95">
            <v>5919132</v>
          </cell>
          <cell r="AF95">
            <v>2570880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1650000</v>
          </cell>
          <cell r="AM95">
            <v>1191746</v>
          </cell>
          <cell r="AN95">
            <v>844176</v>
          </cell>
          <cell r="AO95">
            <v>347570</v>
          </cell>
          <cell r="AR95">
            <v>506506</v>
          </cell>
          <cell r="AT95">
            <v>21104</v>
          </cell>
          <cell r="AU95">
            <v>0</v>
          </cell>
          <cell r="AW95">
            <v>21104</v>
          </cell>
          <cell r="AX95">
            <v>0</v>
          </cell>
          <cell r="BA95">
            <v>0</v>
          </cell>
          <cell r="BB95">
            <v>0</v>
          </cell>
          <cell r="BH95">
            <v>0</v>
          </cell>
          <cell r="BJ95">
            <v>1191746</v>
          </cell>
          <cell r="BK95">
            <v>844176</v>
          </cell>
          <cell r="BL95">
            <v>347570</v>
          </cell>
          <cell r="BN95">
            <v>4748490</v>
          </cell>
        </row>
        <row r="96">
          <cell r="A96">
            <v>87</v>
          </cell>
          <cell r="B96" t="str">
            <v>004074</v>
          </cell>
          <cell r="C96" t="str">
            <v>绥宁县水口乡学校 </v>
          </cell>
          <cell r="D96">
            <v>2050202</v>
          </cell>
          <cell r="E96" t="str">
            <v>205</v>
          </cell>
          <cell r="F96">
            <v>2</v>
          </cell>
          <cell r="G96">
            <v>76</v>
          </cell>
          <cell r="H96">
            <v>25</v>
          </cell>
          <cell r="J96">
            <v>25</v>
          </cell>
          <cell r="K96">
            <v>74210</v>
          </cell>
          <cell r="M96">
            <v>7240</v>
          </cell>
          <cell r="P96">
            <v>43</v>
          </cell>
          <cell r="S96">
            <v>43</v>
          </cell>
          <cell r="T96">
            <v>179046</v>
          </cell>
          <cell r="V96">
            <v>9</v>
          </cell>
          <cell r="Y96">
            <v>2480750</v>
          </cell>
          <cell r="Z96">
            <v>1692458</v>
          </cell>
          <cell r="AA96">
            <v>303104</v>
          </cell>
          <cell r="AB96">
            <v>0</v>
          </cell>
          <cell r="AC96">
            <v>303326</v>
          </cell>
          <cell r="AD96">
            <v>181862</v>
          </cell>
          <cell r="AE96">
            <v>2212358</v>
          </cell>
          <cell r="AF96">
            <v>890520</v>
          </cell>
          <cell r="AG96">
            <v>86880</v>
          </cell>
          <cell r="AH96">
            <v>0</v>
          </cell>
          <cell r="AI96">
            <v>0</v>
          </cell>
          <cell r="AJ96">
            <v>86880</v>
          </cell>
          <cell r="AK96">
            <v>0</v>
          </cell>
          <cell r="AL96">
            <v>625000</v>
          </cell>
          <cell r="AM96">
            <v>428096</v>
          </cell>
          <cell r="AN96">
            <v>303104</v>
          </cell>
          <cell r="AO96">
            <v>124992</v>
          </cell>
          <cell r="AR96">
            <v>181862</v>
          </cell>
          <cell r="AT96">
            <v>9298</v>
          </cell>
          <cell r="AU96">
            <v>0</v>
          </cell>
          <cell r="AW96">
            <v>7578</v>
          </cell>
          <cell r="AX96">
            <v>0</v>
          </cell>
          <cell r="BA96">
            <v>1720</v>
          </cell>
          <cell r="BB96">
            <v>259094</v>
          </cell>
          <cell r="BF96">
            <v>44100</v>
          </cell>
          <cell r="BG96">
            <v>36660</v>
          </cell>
          <cell r="BH96">
            <v>178334</v>
          </cell>
          <cell r="BJ96">
            <v>606430</v>
          </cell>
          <cell r="BK96">
            <v>303104</v>
          </cell>
          <cell r="BL96">
            <v>303326</v>
          </cell>
          <cell r="BN96">
            <v>1874320</v>
          </cell>
        </row>
        <row r="97">
          <cell r="A97">
            <v>88</v>
          </cell>
          <cell r="B97" t="str">
            <v>004075</v>
          </cell>
          <cell r="C97" t="str">
            <v>绥宁县唐家坊镇学校 </v>
          </cell>
          <cell r="D97">
            <v>2050202</v>
          </cell>
          <cell r="E97" t="str">
            <v>205</v>
          </cell>
          <cell r="F97">
            <v>2</v>
          </cell>
          <cell r="G97">
            <v>115</v>
          </cell>
          <cell r="H97">
            <v>48</v>
          </cell>
          <cell r="J97">
            <v>48</v>
          </cell>
          <cell r="K97">
            <v>159463</v>
          </cell>
          <cell r="M97">
            <v>15760</v>
          </cell>
          <cell r="P97">
            <v>94</v>
          </cell>
          <cell r="S97">
            <v>94</v>
          </cell>
          <cell r="T97">
            <v>380954</v>
          </cell>
          <cell r="V97">
            <v>29</v>
          </cell>
          <cell r="Y97">
            <v>5082002</v>
          </cell>
          <cell r="Z97">
            <v>3449564</v>
          </cell>
          <cell r="AA97">
            <v>622711</v>
          </cell>
          <cell r="AB97">
            <v>0</v>
          </cell>
          <cell r="AC97">
            <v>636100</v>
          </cell>
          <cell r="AD97">
            <v>373627</v>
          </cell>
          <cell r="AE97">
            <v>4555298</v>
          </cell>
          <cell r="AF97">
            <v>1913556</v>
          </cell>
          <cell r="AG97">
            <v>189120</v>
          </cell>
          <cell r="AH97">
            <v>0</v>
          </cell>
          <cell r="AI97">
            <v>0</v>
          </cell>
          <cell r="AJ97">
            <v>189120</v>
          </cell>
          <cell r="AK97">
            <v>0</v>
          </cell>
          <cell r="AL97">
            <v>1200000</v>
          </cell>
          <cell r="AM97">
            <v>878995</v>
          </cell>
          <cell r="AN97">
            <v>622711</v>
          </cell>
          <cell r="AO97">
            <v>256284</v>
          </cell>
          <cell r="AR97">
            <v>373627</v>
          </cell>
          <cell r="AT97">
            <v>19328</v>
          </cell>
          <cell r="AU97">
            <v>0</v>
          </cell>
          <cell r="AW97">
            <v>15568</v>
          </cell>
          <cell r="AX97">
            <v>0</v>
          </cell>
          <cell r="BA97">
            <v>3760</v>
          </cell>
          <cell r="BB97">
            <v>507376</v>
          </cell>
          <cell r="BD97">
            <v>3840</v>
          </cell>
          <cell r="BG97">
            <v>123720</v>
          </cell>
          <cell r="BH97">
            <v>379816</v>
          </cell>
          <cell r="BJ97">
            <v>1258811</v>
          </cell>
          <cell r="BK97">
            <v>622711</v>
          </cell>
          <cell r="BL97">
            <v>636100</v>
          </cell>
          <cell r="BN97">
            <v>3823191</v>
          </cell>
        </row>
        <row r="98">
          <cell r="A98">
            <v>89</v>
          </cell>
          <cell r="B98" t="str">
            <v>004077</v>
          </cell>
          <cell r="C98" t="str">
            <v>绥宁县瓦屋乡学校 </v>
          </cell>
          <cell r="D98">
            <v>2050202</v>
          </cell>
          <cell r="E98" t="str">
            <v>205</v>
          </cell>
          <cell r="F98">
            <v>2</v>
          </cell>
          <cell r="G98">
            <v>113</v>
          </cell>
          <cell r="H98">
            <v>69</v>
          </cell>
          <cell r="J98">
            <v>69</v>
          </cell>
          <cell r="K98">
            <v>244923</v>
          </cell>
          <cell r="M98">
            <v>22700</v>
          </cell>
          <cell r="P98">
            <v>106</v>
          </cell>
          <cell r="S98">
            <v>106</v>
          </cell>
          <cell r="T98">
            <v>429792</v>
          </cell>
          <cell r="U98">
            <v>1</v>
          </cell>
          <cell r="V98">
            <v>21</v>
          </cell>
          <cell r="Y98">
            <v>7394266</v>
          </cell>
          <cell r="Z98">
            <v>5089786</v>
          </cell>
          <cell r="AA98">
            <v>932815</v>
          </cell>
          <cell r="AB98">
            <v>0</v>
          </cell>
          <cell r="AC98">
            <v>811976</v>
          </cell>
          <cell r="AD98">
            <v>559689</v>
          </cell>
          <cell r="AE98">
            <v>6812456</v>
          </cell>
          <cell r="AF98">
            <v>2939076</v>
          </cell>
          <cell r="AG98">
            <v>272400</v>
          </cell>
          <cell r="AH98">
            <v>0</v>
          </cell>
          <cell r="AI98">
            <v>0</v>
          </cell>
          <cell r="AJ98">
            <v>272400</v>
          </cell>
          <cell r="AK98">
            <v>0</v>
          </cell>
          <cell r="AL98">
            <v>1725000</v>
          </cell>
          <cell r="AM98">
            <v>1316291</v>
          </cell>
          <cell r="AN98">
            <v>932815</v>
          </cell>
          <cell r="AO98">
            <v>383476</v>
          </cell>
          <cell r="AR98">
            <v>559689</v>
          </cell>
          <cell r="AT98">
            <v>27560</v>
          </cell>
          <cell r="AU98">
            <v>0</v>
          </cell>
          <cell r="AW98">
            <v>23320</v>
          </cell>
          <cell r="AX98">
            <v>0</v>
          </cell>
          <cell r="BA98">
            <v>4240</v>
          </cell>
          <cell r="BB98">
            <v>554250</v>
          </cell>
          <cell r="BD98">
            <v>4800</v>
          </cell>
          <cell r="BE98">
            <v>12720</v>
          </cell>
          <cell r="BF98">
            <v>21650</v>
          </cell>
          <cell r="BG98">
            <v>86580</v>
          </cell>
          <cell r="BH98">
            <v>428500</v>
          </cell>
          <cell r="BJ98">
            <v>1744791</v>
          </cell>
          <cell r="BK98">
            <v>932815</v>
          </cell>
          <cell r="BL98">
            <v>811976</v>
          </cell>
          <cell r="BN98">
            <v>5649475</v>
          </cell>
        </row>
        <row r="99">
          <cell r="A99">
            <v>90</v>
          </cell>
          <cell r="B99" t="str">
            <v>004078</v>
          </cell>
          <cell r="C99" t="str">
            <v>绥宁县武阳镇中心小学 </v>
          </cell>
          <cell r="D99">
            <v>2050202</v>
          </cell>
          <cell r="E99" t="str">
            <v>205</v>
          </cell>
          <cell r="F99">
            <v>2</v>
          </cell>
          <cell r="G99">
            <v>80</v>
          </cell>
          <cell r="H99">
            <v>86</v>
          </cell>
          <cell r="J99">
            <v>86</v>
          </cell>
          <cell r="K99">
            <v>284405</v>
          </cell>
          <cell r="M99">
            <v>28080</v>
          </cell>
          <cell r="P99">
            <v>86</v>
          </cell>
          <cell r="S99">
            <v>86</v>
          </cell>
          <cell r="T99">
            <v>347650</v>
          </cell>
          <cell r="V99">
            <v>21</v>
          </cell>
          <cell r="Y99">
            <v>8599942</v>
          </cell>
          <cell r="Z99">
            <v>6015254</v>
          </cell>
          <cell r="AA99">
            <v>1112572</v>
          </cell>
          <cell r="AB99">
            <v>0</v>
          </cell>
          <cell r="AC99">
            <v>804573</v>
          </cell>
          <cell r="AD99">
            <v>667543</v>
          </cell>
          <cell r="AE99">
            <v>8137864</v>
          </cell>
          <cell r="AF99">
            <v>3412860</v>
          </cell>
          <cell r="AG99">
            <v>336960</v>
          </cell>
          <cell r="AH99">
            <v>0</v>
          </cell>
          <cell r="AI99">
            <v>0</v>
          </cell>
          <cell r="AJ99">
            <v>336960</v>
          </cell>
          <cell r="AK99">
            <v>0</v>
          </cell>
          <cell r="AL99">
            <v>2150000</v>
          </cell>
          <cell r="AM99">
            <v>1570501</v>
          </cell>
          <cell r="AN99">
            <v>1112572</v>
          </cell>
          <cell r="AO99">
            <v>457929</v>
          </cell>
          <cell r="AR99">
            <v>667543</v>
          </cell>
          <cell r="AT99">
            <v>31254</v>
          </cell>
          <cell r="AU99">
            <v>0</v>
          </cell>
          <cell r="AW99">
            <v>27814</v>
          </cell>
          <cell r="AX99">
            <v>0</v>
          </cell>
          <cell r="BA99">
            <v>3440</v>
          </cell>
          <cell r="BB99">
            <v>430824</v>
          </cell>
          <cell r="BD99">
            <v>2880</v>
          </cell>
          <cell r="BG99">
            <v>81300</v>
          </cell>
          <cell r="BH99">
            <v>346644</v>
          </cell>
          <cell r="BJ99">
            <v>1917145</v>
          </cell>
          <cell r="BK99">
            <v>1112572</v>
          </cell>
          <cell r="BL99">
            <v>804573</v>
          </cell>
          <cell r="BN99">
            <v>6682797</v>
          </cell>
        </row>
        <row r="100">
          <cell r="A100">
            <v>91</v>
          </cell>
          <cell r="B100" t="str">
            <v>004079</v>
          </cell>
          <cell r="C100" t="str">
            <v>绥宁县寨市乡学校 </v>
          </cell>
          <cell r="D100">
            <v>2050202</v>
          </cell>
          <cell r="E100" t="str">
            <v>205</v>
          </cell>
          <cell r="F100">
            <v>2</v>
          </cell>
          <cell r="G100">
            <v>157</v>
          </cell>
          <cell r="H100">
            <v>84</v>
          </cell>
          <cell r="J100">
            <v>84</v>
          </cell>
          <cell r="K100">
            <v>300312</v>
          </cell>
          <cell r="M100">
            <v>27420</v>
          </cell>
          <cell r="P100">
            <v>79</v>
          </cell>
          <cell r="S100">
            <v>79</v>
          </cell>
          <cell r="T100">
            <v>314231</v>
          </cell>
          <cell r="V100">
            <v>22</v>
          </cell>
          <cell r="Y100">
            <v>8774193</v>
          </cell>
          <cell r="Z100">
            <v>6166583</v>
          </cell>
          <cell r="AA100">
            <v>1140749</v>
          </cell>
          <cell r="AB100">
            <v>0</v>
          </cell>
          <cell r="AC100">
            <v>782412</v>
          </cell>
          <cell r="AD100">
            <v>684449</v>
          </cell>
          <cell r="AE100">
            <v>8326882</v>
          </cell>
          <cell r="AF100">
            <v>3603744</v>
          </cell>
          <cell r="AG100">
            <v>329040</v>
          </cell>
          <cell r="AH100">
            <v>0</v>
          </cell>
          <cell r="AI100">
            <v>0</v>
          </cell>
          <cell r="AJ100">
            <v>329040</v>
          </cell>
          <cell r="AK100">
            <v>0</v>
          </cell>
          <cell r="AL100">
            <v>2100000</v>
          </cell>
          <cell r="AM100">
            <v>1609649</v>
          </cell>
          <cell r="AN100">
            <v>1140749</v>
          </cell>
          <cell r="AO100">
            <v>468900</v>
          </cell>
          <cell r="AR100">
            <v>684449</v>
          </cell>
          <cell r="AT100">
            <v>31679</v>
          </cell>
          <cell r="AU100">
            <v>0</v>
          </cell>
          <cell r="AW100">
            <v>28519</v>
          </cell>
          <cell r="AX100">
            <v>0</v>
          </cell>
          <cell r="BA100">
            <v>3160</v>
          </cell>
          <cell r="BB100">
            <v>415632</v>
          </cell>
          <cell r="BD100">
            <v>9600</v>
          </cell>
          <cell r="BG100">
            <v>92520</v>
          </cell>
          <cell r="BH100">
            <v>313512</v>
          </cell>
          <cell r="BJ100">
            <v>1923161</v>
          </cell>
          <cell r="BK100">
            <v>1140749</v>
          </cell>
          <cell r="BL100">
            <v>782412</v>
          </cell>
          <cell r="BN100">
            <v>6851032</v>
          </cell>
        </row>
        <row r="101">
          <cell r="A101">
            <v>92</v>
          </cell>
          <cell r="B101" t="str">
            <v>004080</v>
          </cell>
          <cell r="C101" t="str">
            <v>绥宁县职业中等专业学校 </v>
          </cell>
          <cell r="D101">
            <v>2050302</v>
          </cell>
          <cell r="E101" t="str">
            <v>205</v>
          </cell>
          <cell r="F101">
            <v>2</v>
          </cell>
          <cell r="G101">
            <v>64</v>
          </cell>
          <cell r="H101">
            <v>67</v>
          </cell>
          <cell r="J101">
            <v>67</v>
          </cell>
          <cell r="K101">
            <v>253076</v>
          </cell>
          <cell r="P101">
            <v>14</v>
          </cell>
          <cell r="S101">
            <v>14</v>
          </cell>
          <cell r="T101">
            <v>55140</v>
          </cell>
          <cell r="V101">
            <v>4</v>
          </cell>
          <cell r="Y101">
            <v>6705800</v>
          </cell>
          <cell r="Z101">
            <v>4755952</v>
          </cell>
          <cell r="AA101">
            <v>942382</v>
          </cell>
          <cell r="AB101">
            <v>0</v>
          </cell>
          <cell r="AC101">
            <v>442037</v>
          </cell>
          <cell r="AD101">
            <v>565429</v>
          </cell>
          <cell r="AE101">
            <v>6606726</v>
          </cell>
          <cell r="AF101">
            <v>3036912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1675000</v>
          </cell>
          <cell r="AM101">
            <v>1329385</v>
          </cell>
          <cell r="AN101">
            <v>942382</v>
          </cell>
          <cell r="AO101">
            <v>387003</v>
          </cell>
          <cell r="AR101">
            <v>565429</v>
          </cell>
          <cell r="AT101">
            <v>24120</v>
          </cell>
          <cell r="AU101">
            <v>0</v>
          </cell>
          <cell r="AW101">
            <v>23560</v>
          </cell>
          <cell r="AX101">
            <v>0</v>
          </cell>
          <cell r="BA101">
            <v>560</v>
          </cell>
          <cell r="BB101">
            <v>74954</v>
          </cell>
          <cell r="BG101">
            <v>19920</v>
          </cell>
          <cell r="BH101">
            <v>55034</v>
          </cell>
          <cell r="BJ101">
            <v>1384419</v>
          </cell>
          <cell r="BK101">
            <v>942382</v>
          </cell>
          <cell r="BL101">
            <v>442037</v>
          </cell>
          <cell r="BN101">
            <v>5321381</v>
          </cell>
        </row>
        <row r="102">
          <cell r="A102">
            <v>93</v>
          </cell>
          <cell r="B102" t="str">
            <v>004081</v>
          </cell>
          <cell r="C102" t="str">
            <v>绥宁县竹舟江乡学校 </v>
          </cell>
          <cell r="D102">
            <v>2050202</v>
          </cell>
          <cell r="E102" t="str">
            <v>205</v>
          </cell>
          <cell r="F102">
            <v>2</v>
          </cell>
          <cell r="G102">
            <v>67</v>
          </cell>
          <cell r="H102">
            <v>34</v>
          </cell>
          <cell r="J102">
            <v>34</v>
          </cell>
          <cell r="K102">
            <v>130321</v>
          </cell>
          <cell r="M102">
            <v>12140</v>
          </cell>
          <cell r="P102">
            <v>40</v>
          </cell>
          <cell r="S102">
            <v>40</v>
          </cell>
          <cell r="T102">
            <v>161407</v>
          </cell>
          <cell r="V102">
            <v>6</v>
          </cell>
          <cell r="Y102">
            <v>3704792</v>
          </cell>
          <cell r="Z102">
            <v>2573201</v>
          </cell>
          <cell r="AA102">
            <v>482770</v>
          </cell>
          <cell r="AB102">
            <v>0</v>
          </cell>
          <cell r="AC102">
            <v>359159</v>
          </cell>
          <cell r="AD102">
            <v>289662</v>
          </cell>
          <cell r="AE102">
            <v>3530172</v>
          </cell>
          <cell r="AF102">
            <v>1563852</v>
          </cell>
          <cell r="AG102">
            <v>145680</v>
          </cell>
          <cell r="AH102">
            <v>0</v>
          </cell>
          <cell r="AI102">
            <v>0</v>
          </cell>
          <cell r="AJ102">
            <v>145680</v>
          </cell>
          <cell r="AK102">
            <v>0</v>
          </cell>
          <cell r="AL102">
            <v>850000</v>
          </cell>
          <cell r="AM102">
            <v>680978</v>
          </cell>
          <cell r="AN102">
            <v>482770</v>
          </cell>
          <cell r="AO102">
            <v>198208</v>
          </cell>
          <cell r="AR102">
            <v>289662</v>
          </cell>
          <cell r="AT102">
            <v>13669</v>
          </cell>
          <cell r="AU102">
            <v>0</v>
          </cell>
          <cell r="AW102">
            <v>12069</v>
          </cell>
          <cell r="AX102">
            <v>0</v>
          </cell>
          <cell r="BA102">
            <v>1600</v>
          </cell>
          <cell r="BB102">
            <v>160951</v>
          </cell>
          <cell r="BH102">
            <v>160951</v>
          </cell>
          <cell r="BJ102">
            <v>841929</v>
          </cell>
          <cell r="BK102">
            <v>482770</v>
          </cell>
          <cell r="BL102">
            <v>359159</v>
          </cell>
          <cell r="BN102">
            <v>2862863</v>
          </cell>
        </row>
        <row r="103">
          <cell r="A103">
            <v>94</v>
          </cell>
          <cell r="B103" t="str">
            <v>004088</v>
          </cell>
          <cell r="C103" t="str">
            <v>绥宁县寨市管理处</v>
          </cell>
          <cell r="D103">
            <v>2070206</v>
          </cell>
          <cell r="E103" t="str">
            <v>207</v>
          </cell>
          <cell r="F103">
            <v>2</v>
          </cell>
          <cell r="G103">
            <v>15</v>
          </cell>
          <cell r="H103">
            <v>5</v>
          </cell>
          <cell r="J103">
            <v>5</v>
          </cell>
          <cell r="K103">
            <v>12986</v>
          </cell>
          <cell r="M103">
            <v>1360</v>
          </cell>
          <cell r="P103">
            <v>0</v>
          </cell>
          <cell r="S103">
            <v>0</v>
          </cell>
          <cell r="T103">
            <v>0</v>
          </cell>
          <cell r="X103">
            <v>5000</v>
          </cell>
          <cell r="Y103">
            <v>442256</v>
          </cell>
          <cell r="Z103">
            <v>329173</v>
          </cell>
          <cell r="AA103">
            <v>56166</v>
          </cell>
          <cell r="AB103">
            <v>0</v>
          </cell>
          <cell r="AC103">
            <v>23217</v>
          </cell>
          <cell r="AD103">
            <v>33700</v>
          </cell>
          <cell r="AE103">
            <v>410235</v>
          </cell>
          <cell r="AF103">
            <v>155832</v>
          </cell>
          <cell r="AG103">
            <v>16320</v>
          </cell>
          <cell r="AH103">
            <v>0</v>
          </cell>
          <cell r="AI103">
            <v>0</v>
          </cell>
          <cell r="AJ103">
            <v>16320</v>
          </cell>
          <cell r="AK103">
            <v>0</v>
          </cell>
          <cell r="AL103">
            <v>125000</v>
          </cell>
          <cell r="AM103">
            <v>79383</v>
          </cell>
          <cell r="AN103">
            <v>56166</v>
          </cell>
          <cell r="AO103">
            <v>23217</v>
          </cell>
          <cell r="AR103">
            <v>33700</v>
          </cell>
          <cell r="AT103">
            <v>32021</v>
          </cell>
          <cell r="AU103">
            <v>25000</v>
          </cell>
          <cell r="AV103">
            <v>5617</v>
          </cell>
          <cell r="AW103">
            <v>1404</v>
          </cell>
          <cell r="AX103">
            <v>0</v>
          </cell>
          <cell r="BA103">
            <v>0</v>
          </cell>
          <cell r="BB103">
            <v>0</v>
          </cell>
          <cell r="BH103">
            <v>0</v>
          </cell>
          <cell r="BJ103">
            <v>81629</v>
          </cell>
          <cell r="BK103">
            <v>56166</v>
          </cell>
          <cell r="BL103">
            <v>23217</v>
          </cell>
          <cell r="BM103">
            <v>2246</v>
          </cell>
          <cell r="BN103">
            <v>360627</v>
          </cell>
        </row>
        <row r="104">
          <cell r="A104">
            <v>95</v>
          </cell>
          <cell r="B104" t="str">
            <v>004089</v>
          </cell>
          <cell r="C104" t="str">
            <v>绥宁县全民健身服务中心</v>
          </cell>
          <cell r="D104">
            <v>2070301</v>
          </cell>
          <cell r="E104" t="str">
            <v>207</v>
          </cell>
          <cell r="F104">
            <v>2</v>
          </cell>
          <cell r="G104">
            <v>5</v>
          </cell>
          <cell r="H104">
            <v>6</v>
          </cell>
          <cell r="J104">
            <v>6</v>
          </cell>
          <cell r="K104">
            <v>18186</v>
          </cell>
          <cell r="P104">
            <v>0</v>
          </cell>
          <cell r="S104">
            <v>0</v>
          </cell>
          <cell r="T104">
            <v>0</v>
          </cell>
          <cell r="X104">
            <v>5000</v>
          </cell>
          <cell r="Y104">
            <v>555631</v>
          </cell>
          <cell r="Z104">
            <v>407438</v>
          </cell>
          <cell r="AA104">
            <v>73646</v>
          </cell>
          <cell r="AB104">
            <v>0</v>
          </cell>
          <cell r="AC104">
            <v>30359</v>
          </cell>
          <cell r="AD104">
            <v>44188</v>
          </cell>
          <cell r="AE104">
            <v>516425</v>
          </cell>
          <cell r="AF104">
            <v>218232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150000</v>
          </cell>
          <cell r="AM104">
            <v>104005</v>
          </cell>
          <cell r="AN104">
            <v>73646</v>
          </cell>
          <cell r="AO104">
            <v>30359</v>
          </cell>
          <cell r="AR104">
            <v>44188</v>
          </cell>
          <cell r="AT104">
            <v>39206</v>
          </cell>
          <cell r="AU104">
            <v>30000</v>
          </cell>
          <cell r="AV104">
            <v>7365</v>
          </cell>
          <cell r="AW104">
            <v>1841</v>
          </cell>
          <cell r="AX104">
            <v>0</v>
          </cell>
          <cell r="BA104">
            <v>0</v>
          </cell>
          <cell r="BB104">
            <v>0</v>
          </cell>
          <cell r="BH104">
            <v>0</v>
          </cell>
          <cell r="BJ104">
            <v>106951</v>
          </cell>
          <cell r="BK104">
            <v>73646</v>
          </cell>
          <cell r="BL104">
            <v>30359</v>
          </cell>
          <cell r="BM104">
            <v>2946</v>
          </cell>
          <cell r="BN104">
            <v>448680</v>
          </cell>
        </row>
        <row r="105">
          <cell r="A105">
            <v>96</v>
          </cell>
          <cell r="B105" t="str">
            <v>004090</v>
          </cell>
          <cell r="C105" t="str">
            <v>绥宁县思源实验学校</v>
          </cell>
          <cell r="D105">
            <v>2050202</v>
          </cell>
          <cell r="E105" t="str">
            <v>205</v>
          </cell>
          <cell r="F105">
            <v>2</v>
          </cell>
          <cell r="G105">
            <v>12</v>
          </cell>
          <cell r="H105">
            <v>19</v>
          </cell>
          <cell r="J105">
            <v>19</v>
          </cell>
          <cell r="K105">
            <v>47083</v>
          </cell>
          <cell r="P105">
            <v>0</v>
          </cell>
          <cell r="S105">
            <v>0</v>
          </cell>
          <cell r="T105">
            <v>0</v>
          </cell>
          <cell r="Y105">
            <v>1464045</v>
          </cell>
          <cell r="Z105">
            <v>1045196</v>
          </cell>
          <cell r="AA105">
            <v>207999</v>
          </cell>
          <cell r="AB105">
            <v>0</v>
          </cell>
          <cell r="AC105">
            <v>86050</v>
          </cell>
          <cell r="AD105">
            <v>124800</v>
          </cell>
          <cell r="AE105">
            <v>1458845</v>
          </cell>
          <cell r="AF105">
            <v>564996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475000</v>
          </cell>
          <cell r="AM105">
            <v>294049</v>
          </cell>
          <cell r="AN105">
            <v>207999</v>
          </cell>
          <cell r="AO105">
            <v>86050</v>
          </cell>
          <cell r="AR105">
            <v>124800</v>
          </cell>
          <cell r="AT105">
            <v>5200</v>
          </cell>
          <cell r="AU105">
            <v>0</v>
          </cell>
          <cell r="AW105">
            <v>5200</v>
          </cell>
          <cell r="AX105">
            <v>0</v>
          </cell>
          <cell r="BB105">
            <v>0</v>
          </cell>
          <cell r="BH105">
            <v>0</v>
          </cell>
          <cell r="BJ105">
            <v>294049</v>
          </cell>
          <cell r="BK105">
            <v>207999</v>
          </cell>
          <cell r="BL105">
            <v>86050</v>
          </cell>
          <cell r="BM105">
            <v>0</v>
          </cell>
          <cell r="BN105">
            <v>1169996</v>
          </cell>
        </row>
        <row r="106">
          <cell r="A106">
            <v>97</v>
          </cell>
          <cell r="C106" t="str">
            <v>其中:教育下属机构小计</v>
          </cell>
          <cell r="E106" t="str">
            <v/>
          </cell>
          <cell r="G106">
            <v>3280</v>
          </cell>
          <cell r="H106">
            <v>2429</v>
          </cell>
          <cell r="I106">
            <v>0</v>
          </cell>
          <cell r="J106">
            <v>2429</v>
          </cell>
          <cell r="K106">
            <v>8723009</v>
          </cell>
          <cell r="L106">
            <v>0</v>
          </cell>
          <cell r="M106">
            <v>489780</v>
          </cell>
          <cell r="N106">
            <v>0</v>
          </cell>
          <cell r="O106">
            <v>6012</v>
          </cell>
          <cell r="P106">
            <v>1890</v>
          </cell>
          <cell r="Q106">
            <v>1</v>
          </cell>
          <cell r="R106">
            <v>0</v>
          </cell>
          <cell r="S106">
            <v>1889</v>
          </cell>
          <cell r="T106">
            <v>7681726</v>
          </cell>
          <cell r="U106">
            <v>6</v>
          </cell>
          <cell r="V106">
            <v>445</v>
          </cell>
          <cell r="W106">
            <v>0</v>
          </cell>
          <cell r="X106">
            <v>20000</v>
          </cell>
          <cell r="Y106">
            <v>248955402</v>
          </cell>
          <cell r="Z106">
            <v>174767998</v>
          </cell>
          <cell r="AA106">
            <v>33080221</v>
          </cell>
          <cell r="AB106">
            <v>0</v>
          </cell>
          <cell r="AC106">
            <v>21259052</v>
          </cell>
          <cell r="AD106">
            <v>19848131</v>
          </cell>
          <cell r="AE106">
            <v>237875404</v>
          </cell>
          <cell r="AF106">
            <v>104676108</v>
          </cell>
          <cell r="AG106">
            <v>5949504</v>
          </cell>
          <cell r="AH106">
            <v>0</v>
          </cell>
          <cell r="AI106">
            <v>72144</v>
          </cell>
          <cell r="AJ106">
            <v>5877360</v>
          </cell>
          <cell r="AK106">
            <v>0</v>
          </cell>
          <cell r="AL106">
            <v>60725000</v>
          </cell>
          <cell r="AM106">
            <v>46676661</v>
          </cell>
          <cell r="AN106">
            <v>33080221</v>
          </cell>
          <cell r="AO106">
            <v>13596439</v>
          </cell>
          <cell r="AP106">
            <v>0</v>
          </cell>
          <cell r="AQ106">
            <v>0</v>
          </cell>
          <cell r="AR106">
            <v>19848131</v>
          </cell>
          <cell r="AS106">
            <v>0</v>
          </cell>
          <cell r="AT106">
            <v>1219236</v>
          </cell>
          <cell r="AU106">
            <v>315000</v>
          </cell>
          <cell r="AV106">
            <v>0</v>
          </cell>
          <cell r="AW106">
            <v>827006</v>
          </cell>
          <cell r="AX106">
            <v>0</v>
          </cell>
          <cell r="AY106">
            <v>0</v>
          </cell>
          <cell r="AZ106">
            <v>0</v>
          </cell>
          <cell r="BA106">
            <v>77230</v>
          </cell>
          <cell r="BB106">
            <v>9860762</v>
          </cell>
          <cell r="BC106">
            <v>0</v>
          </cell>
          <cell r="BD106">
            <v>216960</v>
          </cell>
          <cell r="BE106">
            <v>75360</v>
          </cell>
          <cell r="BF106">
            <v>156110</v>
          </cell>
          <cell r="BG106">
            <v>1749720</v>
          </cell>
          <cell r="BH106">
            <v>7657957</v>
          </cell>
          <cell r="BI106">
            <v>0</v>
          </cell>
          <cell r="BJ106">
            <v>54339273</v>
          </cell>
          <cell r="BK106">
            <v>33080221</v>
          </cell>
          <cell r="BL106">
            <v>21259052</v>
          </cell>
          <cell r="BM106">
            <v>0</v>
          </cell>
          <cell r="BN106">
            <v>194616129</v>
          </cell>
        </row>
        <row r="107">
          <cell r="A107">
            <v>98</v>
          </cell>
          <cell r="E107" t="str">
            <v/>
          </cell>
          <cell r="AK107">
            <v>0</v>
          </cell>
          <cell r="AM107">
            <v>0</v>
          </cell>
          <cell r="AN107">
            <v>0</v>
          </cell>
          <cell r="AO107">
            <v>0</v>
          </cell>
          <cell r="AR107">
            <v>0</v>
          </cell>
          <cell r="BA107">
            <v>0</v>
          </cell>
        </row>
        <row r="108">
          <cell r="A108">
            <v>99</v>
          </cell>
          <cell r="C108" t="str">
            <v>农财股</v>
          </cell>
          <cell r="D108">
            <v>0</v>
          </cell>
          <cell r="E108" t="str">
            <v>0</v>
          </cell>
          <cell r="G108">
            <v>819</v>
          </cell>
          <cell r="H108">
            <v>778</v>
          </cell>
          <cell r="I108">
            <v>188</v>
          </cell>
          <cell r="J108">
            <v>590</v>
          </cell>
          <cell r="K108">
            <v>2232814</v>
          </cell>
          <cell r="L108">
            <v>612831</v>
          </cell>
          <cell r="M108">
            <v>142420</v>
          </cell>
          <cell r="N108">
            <v>124600</v>
          </cell>
          <cell r="O108">
            <v>145490</v>
          </cell>
          <cell r="P108">
            <v>456</v>
          </cell>
          <cell r="Q108">
            <v>2</v>
          </cell>
          <cell r="R108">
            <v>2</v>
          </cell>
          <cell r="S108">
            <v>452</v>
          </cell>
          <cell r="T108">
            <v>1638403</v>
          </cell>
          <cell r="U108">
            <v>3</v>
          </cell>
          <cell r="V108">
            <v>97</v>
          </cell>
          <cell r="W108">
            <v>295</v>
          </cell>
          <cell r="Y108">
            <v>94491083</v>
          </cell>
          <cell r="Z108">
            <v>74216076</v>
          </cell>
          <cell r="AA108">
            <v>9258519</v>
          </cell>
          <cell r="AB108">
            <v>3812936</v>
          </cell>
          <cell r="AC108">
            <v>1648440</v>
          </cell>
          <cell r="AD108">
            <v>5555112</v>
          </cell>
          <cell r="AE108">
            <v>83485252</v>
          </cell>
          <cell r="AF108">
            <v>26793768</v>
          </cell>
          <cell r="AG108">
            <v>7590920</v>
          </cell>
          <cell r="AH108">
            <v>4136000</v>
          </cell>
          <cell r="AI108">
            <v>1745880</v>
          </cell>
          <cell r="AJ108">
            <v>1709040</v>
          </cell>
          <cell r="AK108">
            <v>612831</v>
          </cell>
          <cell r="AL108">
            <v>14750000</v>
          </cell>
          <cell r="AM108">
            <v>13078628</v>
          </cell>
          <cell r="AN108">
            <v>9258519</v>
          </cell>
          <cell r="AO108">
            <v>3820109</v>
          </cell>
          <cell r="AP108">
            <v>0</v>
          </cell>
          <cell r="AQ108">
            <v>15103993</v>
          </cell>
          <cell r="AR108">
            <v>5555112</v>
          </cell>
          <cell r="AS108">
            <v>0</v>
          </cell>
          <cell r="AT108">
            <v>8704914</v>
          </cell>
          <cell r="AU108">
            <v>5410000</v>
          </cell>
          <cell r="AV108">
            <v>925853</v>
          </cell>
          <cell r="AW108">
            <v>231461</v>
          </cell>
          <cell r="AX108">
            <v>1495200</v>
          </cell>
          <cell r="AY108">
            <v>620000</v>
          </cell>
          <cell r="AZ108">
            <v>0</v>
          </cell>
          <cell r="BA108">
            <v>22400</v>
          </cell>
          <cell r="BB108">
            <v>2300917</v>
          </cell>
          <cell r="BC108">
            <v>0</v>
          </cell>
          <cell r="BD108">
            <v>53760</v>
          </cell>
          <cell r="BE108">
            <v>2000</v>
          </cell>
          <cell r="BF108">
            <v>150990</v>
          </cell>
          <cell r="BG108">
            <v>441300</v>
          </cell>
          <cell r="BH108">
            <v>1641267</v>
          </cell>
          <cell r="BI108">
            <v>11600</v>
          </cell>
          <cell r="BJ108">
            <v>15090229</v>
          </cell>
          <cell r="BK108">
            <v>9258519</v>
          </cell>
          <cell r="BL108">
            <v>5461376</v>
          </cell>
          <cell r="BM108">
            <v>370334</v>
          </cell>
          <cell r="BN108">
            <v>79400854</v>
          </cell>
        </row>
        <row r="109">
          <cell r="A109">
            <v>100</v>
          </cell>
          <cell r="B109" t="str">
            <v>005001</v>
          </cell>
          <cell r="C109" t="str">
            <v>绥宁县林业局</v>
          </cell>
          <cell r="D109">
            <v>2130201</v>
          </cell>
          <cell r="E109" t="str">
            <v>213</v>
          </cell>
          <cell r="F109">
            <v>1</v>
          </cell>
          <cell r="G109">
            <v>100</v>
          </cell>
          <cell r="H109">
            <v>104</v>
          </cell>
          <cell r="I109">
            <v>25</v>
          </cell>
          <cell r="J109">
            <v>79</v>
          </cell>
          <cell r="K109">
            <v>325462</v>
          </cell>
          <cell r="L109">
            <v>86353</v>
          </cell>
          <cell r="N109">
            <v>15300</v>
          </cell>
          <cell r="P109">
            <v>221</v>
          </cell>
          <cell r="Q109">
            <v>0</v>
          </cell>
          <cell r="R109">
            <v>0</v>
          </cell>
          <cell r="S109">
            <v>221</v>
          </cell>
          <cell r="T109">
            <v>743863</v>
          </cell>
          <cell r="U109">
            <v>0</v>
          </cell>
          <cell r="V109">
            <v>29</v>
          </cell>
          <cell r="X109">
            <v>5000</v>
          </cell>
          <cell r="Y109">
            <v>11181616</v>
          </cell>
          <cell r="Z109">
            <v>7811999</v>
          </cell>
          <cell r="AA109">
            <v>1303379</v>
          </cell>
          <cell r="AB109">
            <v>1284210</v>
          </cell>
          <cell r="AC109">
            <v>0</v>
          </cell>
          <cell r="AD109">
            <v>782028</v>
          </cell>
          <cell r="AE109">
            <v>9139256</v>
          </cell>
          <cell r="AF109">
            <v>3905544</v>
          </cell>
          <cell r="AG109">
            <v>550000</v>
          </cell>
          <cell r="AH109">
            <v>550000</v>
          </cell>
          <cell r="AI109">
            <v>0</v>
          </cell>
          <cell r="AJ109">
            <v>0</v>
          </cell>
          <cell r="AK109">
            <v>86353</v>
          </cell>
          <cell r="AL109">
            <v>1975000</v>
          </cell>
          <cell r="AM109">
            <v>1840331</v>
          </cell>
          <cell r="AN109">
            <v>1303379</v>
          </cell>
          <cell r="AO109">
            <v>536952</v>
          </cell>
          <cell r="AP109">
            <v>0</v>
          </cell>
          <cell r="AR109">
            <v>782028</v>
          </cell>
          <cell r="AT109">
            <v>1115362</v>
          </cell>
          <cell r="AU109">
            <v>520000</v>
          </cell>
          <cell r="AV109">
            <v>130338</v>
          </cell>
          <cell r="AW109">
            <v>32584</v>
          </cell>
          <cell r="AX109">
            <v>183600</v>
          </cell>
          <cell r="AY109">
            <v>240000</v>
          </cell>
          <cell r="AZ109">
            <v>0</v>
          </cell>
          <cell r="BA109">
            <v>8840</v>
          </cell>
          <cell r="BB109">
            <v>926998</v>
          </cell>
          <cell r="BC109">
            <v>0</v>
          </cell>
          <cell r="BD109">
            <v>7680</v>
          </cell>
          <cell r="BE109">
            <v>0</v>
          </cell>
          <cell r="BF109">
            <v>71260</v>
          </cell>
          <cell r="BG109">
            <v>100800</v>
          </cell>
          <cell r="BH109">
            <v>747258</v>
          </cell>
          <cell r="BI109">
            <v>0</v>
          </cell>
          <cell r="BJ109">
            <v>2639724</v>
          </cell>
          <cell r="BK109">
            <v>1303379</v>
          </cell>
          <cell r="BL109">
            <v>1284210</v>
          </cell>
          <cell r="BM109">
            <v>52135</v>
          </cell>
          <cell r="BN109">
            <v>8541892</v>
          </cell>
        </row>
        <row r="110">
          <cell r="A110">
            <v>101</v>
          </cell>
          <cell r="B110" t="str">
            <v>005002</v>
          </cell>
          <cell r="C110" t="str">
            <v>绥宁县农业局</v>
          </cell>
          <cell r="D110">
            <v>2130101</v>
          </cell>
          <cell r="E110" t="str">
            <v>213</v>
          </cell>
          <cell r="F110">
            <v>1</v>
          </cell>
          <cell r="G110">
            <v>93</v>
          </cell>
          <cell r="H110">
            <v>66</v>
          </cell>
          <cell r="I110">
            <v>21</v>
          </cell>
          <cell r="J110">
            <v>45</v>
          </cell>
          <cell r="K110">
            <v>222810</v>
          </cell>
          <cell r="L110">
            <v>76392</v>
          </cell>
          <cell r="N110">
            <v>14500</v>
          </cell>
          <cell r="P110">
            <v>53</v>
          </cell>
          <cell r="Q110">
            <v>0</v>
          </cell>
          <cell r="R110">
            <v>0</v>
          </cell>
          <cell r="S110">
            <v>53</v>
          </cell>
          <cell r="T110">
            <v>210477</v>
          </cell>
          <cell r="U110">
            <v>3</v>
          </cell>
          <cell r="V110">
            <v>18</v>
          </cell>
          <cell r="W110">
            <v>2</v>
          </cell>
          <cell r="X110">
            <v>5000</v>
          </cell>
          <cell r="Y110">
            <v>7206655</v>
          </cell>
          <cell r="Z110">
            <v>5251903</v>
          </cell>
          <cell r="AA110">
            <v>867422</v>
          </cell>
          <cell r="AB110">
            <v>566877</v>
          </cell>
          <cell r="AC110">
            <v>0</v>
          </cell>
          <cell r="AD110">
            <v>520453</v>
          </cell>
          <cell r="AE110">
            <v>6275799</v>
          </cell>
          <cell r="AF110">
            <v>2673720</v>
          </cell>
          <cell r="AG110">
            <v>462000</v>
          </cell>
          <cell r="AH110">
            <v>462000</v>
          </cell>
          <cell r="AI110">
            <v>0</v>
          </cell>
          <cell r="AJ110">
            <v>0</v>
          </cell>
          <cell r="AK110">
            <v>76392</v>
          </cell>
          <cell r="AL110">
            <v>1125000</v>
          </cell>
          <cell r="AM110">
            <v>1224291</v>
          </cell>
          <cell r="AN110">
            <v>867422</v>
          </cell>
          <cell r="AO110">
            <v>356869</v>
          </cell>
          <cell r="AQ110">
            <v>193943</v>
          </cell>
          <cell r="AR110">
            <v>520453</v>
          </cell>
          <cell r="AT110">
            <v>614548</v>
          </cell>
          <cell r="AU110">
            <v>330000</v>
          </cell>
          <cell r="AV110">
            <v>86742</v>
          </cell>
          <cell r="AW110">
            <v>21686</v>
          </cell>
          <cell r="AX110">
            <v>174000</v>
          </cell>
          <cell r="BA110">
            <v>2120</v>
          </cell>
          <cell r="BB110">
            <v>316308</v>
          </cell>
          <cell r="BD110">
            <v>16320</v>
          </cell>
          <cell r="BE110">
            <v>2000</v>
          </cell>
          <cell r="BG110">
            <v>87180</v>
          </cell>
          <cell r="BH110">
            <v>210008</v>
          </cell>
          <cell r="BI110">
            <v>800</v>
          </cell>
          <cell r="BJ110">
            <v>1468995</v>
          </cell>
          <cell r="BK110">
            <v>867422</v>
          </cell>
          <cell r="BL110">
            <v>566877</v>
          </cell>
          <cell r="BM110">
            <v>34696</v>
          </cell>
          <cell r="BN110">
            <v>5737660</v>
          </cell>
        </row>
        <row r="111">
          <cell r="A111">
            <v>105</v>
          </cell>
          <cell r="B111" t="str">
            <v>005007</v>
          </cell>
          <cell r="C111" t="str">
            <v>绥宁县农业开发办</v>
          </cell>
          <cell r="D111">
            <v>2130601</v>
          </cell>
          <cell r="E111" t="str">
            <v>213</v>
          </cell>
          <cell r="F111">
            <v>1</v>
          </cell>
          <cell r="G111">
            <v>8</v>
          </cell>
          <cell r="H111">
            <v>12</v>
          </cell>
          <cell r="I111">
            <v>12</v>
          </cell>
          <cell r="K111">
            <v>41740</v>
          </cell>
          <cell r="L111">
            <v>41740</v>
          </cell>
          <cell r="N111">
            <v>8500</v>
          </cell>
          <cell r="P111">
            <v>4</v>
          </cell>
          <cell r="Q111">
            <v>0</v>
          </cell>
          <cell r="R111">
            <v>0</v>
          </cell>
          <cell r="S111">
            <v>4</v>
          </cell>
          <cell r="T111">
            <v>15625</v>
          </cell>
          <cell r="X111">
            <v>5000</v>
          </cell>
          <cell r="Y111">
            <v>1329953</v>
          </cell>
          <cell r="Z111">
            <v>989905</v>
          </cell>
          <cell r="AA111">
            <v>161324</v>
          </cell>
          <cell r="AB111">
            <v>81930</v>
          </cell>
          <cell r="AC111">
            <v>0</v>
          </cell>
          <cell r="AD111">
            <v>96794</v>
          </cell>
          <cell r="AE111">
            <v>1131068</v>
          </cell>
          <cell r="AF111">
            <v>500880</v>
          </cell>
          <cell r="AG111">
            <v>264000</v>
          </cell>
          <cell r="AH111">
            <v>264000</v>
          </cell>
          <cell r="AI111">
            <v>0</v>
          </cell>
          <cell r="AJ111">
            <v>0</v>
          </cell>
          <cell r="AK111">
            <v>41740</v>
          </cell>
          <cell r="AL111">
            <v>0</v>
          </cell>
          <cell r="AM111">
            <v>227654</v>
          </cell>
          <cell r="AN111">
            <v>161324</v>
          </cell>
          <cell r="AO111">
            <v>66330</v>
          </cell>
          <cell r="AR111">
            <v>96794</v>
          </cell>
          <cell r="AT111">
            <v>182325</v>
          </cell>
          <cell r="AU111">
            <v>60000</v>
          </cell>
          <cell r="AV111">
            <v>16132</v>
          </cell>
          <cell r="AW111">
            <v>4033</v>
          </cell>
          <cell r="AX111">
            <v>102000</v>
          </cell>
          <cell r="BA111">
            <v>160</v>
          </cell>
          <cell r="BB111">
            <v>16560</v>
          </cell>
          <cell r="BD111">
            <v>960</v>
          </cell>
          <cell r="BH111">
            <v>15600</v>
          </cell>
          <cell r="BJ111">
            <v>249706</v>
          </cell>
          <cell r="BK111">
            <v>161324</v>
          </cell>
          <cell r="BL111">
            <v>81930</v>
          </cell>
          <cell r="BM111">
            <v>6452</v>
          </cell>
          <cell r="BN111">
            <v>1080247</v>
          </cell>
        </row>
        <row r="112">
          <cell r="A112">
            <v>103</v>
          </cell>
          <cell r="B112" t="str">
            <v>005004</v>
          </cell>
          <cell r="C112" t="str">
            <v>绥宁县水务局</v>
          </cell>
          <cell r="D112">
            <v>2130301</v>
          </cell>
          <cell r="E112" t="str">
            <v>213</v>
          </cell>
          <cell r="F112">
            <v>1</v>
          </cell>
          <cell r="G112">
            <v>35</v>
          </cell>
          <cell r="H112">
            <v>42</v>
          </cell>
          <cell r="I112">
            <v>21</v>
          </cell>
          <cell r="J112">
            <v>21</v>
          </cell>
          <cell r="K112">
            <v>131596</v>
          </cell>
          <cell r="L112">
            <v>73656</v>
          </cell>
          <cell r="N112">
            <v>15450</v>
          </cell>
          <cell r="P112">
            <v>40</v>
          </cell>
          <cell r="R112">
            <v>1</v>
          </cell>
          <cell r="S112">
            <v>39</v>
          </cell>
          <cell r="T112">
            <v>154330</v>
          </cell>
          <cell r="V112">
            <v>4</v>
          </cell>
          <cell r="X112">
            <v>5000</v>
          </cell>
          <cell r="Y112">
            <v>4412394</v>
          </cell>
          <cell r="Z112">
            <v>3196013</v>
          </cell>
          <cell r="AA112">
            <v>527962</v>
          </cell>
          <cell r="AB112">
            <v>371642</v>
          </cell>
          <cell r="AC112">
            <v>0</v>
          </cell>
          <cell r="AD112">
            <v>316777</v>
          </cell>
          <cell r="AE112">
            <v>3702032</v>
          </cell>
          <cell r="AF112">
            <v>1579152</v>
          </cell>
          <cell r="AG112">
            <v>462000</v>
          </cell>
          <cell r="AH112">
            <v>462000</v>
          </cell>
          <cell r="AI112">
            <v>0</v>
          </cell>
          <cell r="AJ112">
            <v>0</v>
          </cell>
          <cell r="AK112">
            <v>73656</v>
          </cell>
          <cell r="AL112">
            <v>525000</v>
          </cell>
          <cell r="AM112">
            <v>745447</v>
          </cell>
          <cell r="AN112">
            <v>527962</v>
          </cell>
          <cell r="AO112">
            <v>217485</v>
          </cell>
          <cell r="AR112">
            <v>316777</v>
          </cell>
          <cell r="AT112">
            <v>523445</v>
          </cell>
          <cell r="AU112">
            <v>210000</v>
          </cell>
          <cell r="AV112">
            <v>52796</v>
          </cell>
          <cell r="AW112">
            <v>13199</v>
          </cell>
          <cell r="AX112">
            <v>185400</v>
          </cell>
          <cell r="AY112">
            <v>60000</v>
          </cell>
          <cell r="BA112">
            <v>2050</v>
          </cell>
          <cell r="BB112">
            <v>186917</v>
          </cell>
          <cell r="BD112">
            <v>11520</v>
          </cell>
          <cell r="BG112">
            <v>17640</v>
          </cell>
          <cell r="BH112">
            <v>154157</v>
          </cell>
          <cell r="BI112">
            <v>3600</v>
          </cell>
          <cell r="BJ112">
            <v>920722</v>
          </cell>
          <cell r="BK112">
            <v>527962</v>
          </cell>
          <cell r="BL112">
            <v>371642</v>
          </cell>
          <cell r="BM112">
            <v>21118</v>
          </cell>
          <cell r="BN112">
            <v>3491672</v>
          </cell>
        </row>
        <row r="113">
          <cell r="A113">
            <v>102</v>
          </cell>
          <cell r="B113" t="str">
            <v>005003</v>
          </cell>
          <cell r="C113" t="str">
            <v>绥宁县经管局</v>
          </cell>
          <cell r="D113">
            <v>2130101</v>
          </cell>
          <cell r="E113" t="str">
            <v>213</v>
          </cell>
          <cell r="F113">
            <v>1</v>
          </cell>
          <cell r="G113">
            <v>7</v>
          </cell>
          <cell r="H113">
            <v>8</v>
          </cell>
          <cell r="I113">
            <v>8</v>
          </cell>
          <cell r="K113">
            <v>24045</v>
          </cell>
          <cell r="L113">
            <v>24045</v>
          </cell>
          <cell r="N113">
            <v>5450</v>
          </cell>
          <cell r="P113">
            <v>5</v>
          </cell>
          <cell r="Q113">
            <v>0</v>
          </cell>
          <cell r="R113">
            <v>0</v>
          </cell>
          <cell r="S113">
            <v>5</v>
          </cell>
          <cell r="T113">
            <v>19408</v>
          </cell>
          <cell r="X113">
            <v>5000</v>
          </cell>
          <cell r="Y113">
            <v>822416</v>
          </cell>
          <cell r="Z113">
            <v>606400</v>
          </cell>
          <cell r="AA113">
            <v>97717</v>
          </cell>
          <cell r="AB113">
            <v>59669</v>
          </cell>
          <cell r="AC113">
            <v>0</v>
          </cell>
          <cell r="AD113">
            <v>58630</v>
          </cell>
          <cell r="AE113">
            <v>685219</v>
          </cell>
          <cell r="AF113">
            <v>288540</v>
          </cell>
          <cell r="AG113">
            <v>176000</v>
          </cell>
          <cell r="AH113">
            <v>176000</v>
          </cell>
          <cell r="AI113">
            <v>0</v>
          </cell>
          <cell r="AJ113">
            <v>0</v>
          </cell>
          <cell r="AK113">
            <v>24045</v>
          </cell>
          <cell r="AL113">
            <v>0</v>
          </cell>
          <cell r="AM113">
            <v>138004</v>
          </cell>
          <cell r="AN113">
            <v>97717</v>
          </cell>
          <cell r="AO113">
            <v>40287</v>
          </cell>
          <cell r="AR113">
            <v>58630</v>
          </cell>
          <cell r="AT113">
            <v>117815</v>
          </cell>
          <cell r="AU113">
            <v>40000</v>
          </cell>
          <cell r="AV113">
            <v>9772</v>
          </cell>
          <cell r="AW113">
            <v>2443</v>
          </cell>
          <cell r="AX113">
            <v>65400</v>
          </cell>
          <cell r="BA113">
            <v>200</v>
          </cell>
          <cell r="BB113">
            <v>19382</v>
          </cell>
          <cell r="BH113">
            <v>19382</v>
          </cell>
          <cell r="BJ113">
            <v>161294</v>
          </cell>
          <cell r="BK113">
            <v>97717</v>
          </cell>
          <cell r="BL113">
            <v>59669</v>
          </cell>
          <cell r="BM113">
            <v>3908</v>
          </cell>
          <cell r="BN113">
            <v>661122</v>
          </cell>
        </row>
        <row r="114">
          <cell r="A114">
            <v>104</v>
          </cell>
          <cell r="B114" t="str">
            <v>005005</v>
          </cell>
          <cell r="C114" t="str">
            <v>绥宁县畜牧局</v>
          </cell>
          <cell r="D114">
            <v>2130101</v>
          </cell>
          <cell r="E114" t="str">
            <v>213</v>
          </cell>
          <cell r="F114">
            <v>1</v>
          </cell>
          <cell r="G114">
            <v>130</v>
          </cell>
          <cell r="H114">
            <v>114</v>
          </cell>
          <cell r="I114">
            <v>9</v>
          </cell>
          <cell r="J114">
            <v>105</v>
          </cell>
          <cell r="K114">
            <v>287163</v>
          </cell>
          <cell r="L114">
            <v>30729</v>
          </cell>
          <cell r="M114">
            <v>24300</v>
          </cell>
          <cell r="N114">
            <v>6350</v>
          </cell>
          <cell r="O114">
            <v>40200</v>
          </cell>
          <cell r="P114">
            <v>47</v>
          </cell>
          <cell r="Q114">
            <v>0</v>
          </cell>
          <cell r="S114">
            <v>47</v>
          </cell>
          <cell r="T114">
            <v>172676</v>
          </cell>
          <cell r="V114">
            <v>8</v>
          </cell>
          <cell r="W114">
            <v>18</v>
          </cell>
          <cell r="X114">
            <v>5000</v>
          </cell>
          <cell r="Y114">
            <v>11261524</v>
          </cell>
          <cell r="Z114">
            <v>8551731</v>
          </cell>
          <cell r="AA114">
            <v>1259937</v>
          </cell>
          <cell r="AB114">
            <v>693894</v>
          </cell>
          <cell r="AC114">
            <v>0</v>
          </cell>
          <cell r="AD114">
            <v>755962</v>
          </cell>
          <cell r="AE114">
            <v>10238613</v>
          </cell>
          <cell r="AF114">
            <v>3445956</v>
          </cell>
          <cell r="AG114">
            <v>972000</v>
          </cell>
          <cell r="AH114">
            <v>198000</v>
          </cell>
          <cell r="AI114">
            <v>482400</v>
          </cell>
          <cell r="AJ114">
            <v>291600</v>
          </cell>
          <cell r="AK114">
            <v>30729</v>
          </cell>
          <cell r="AL114">
            <v>2625000</v>
          </cell>
          <cell r="AM114">
            <v>1781012</v>
          </cell>
          <cell r="AN114">
            <v>1259937</v>
          </cell>
          <cell r="AO114">
            <v>521075</v>
          </cell>
          <cell r="AQ114">
            <v>627954</v>
          </cell>
          <cell r="AR114">
            <v>755962</v>
          </cell>
          <cell r="AT114">
            <v>805572</v>
          </cell>
          <cell r="AU114">
            <v>570000</v>
          </cell>
          <cell r="AV114">
            <v>125994</v>
          </cell>
          <cell r="AW114">
            <v>31498</v>
          </cell>
          <cell r="AX114">
            <v>76200</v>
          </cell>
          <cell r="BA114">
            <v>1880</v>
          </cell>
          <cell r="BB114">
            <v>217339</v>
          </cell>
          <cell r="BD114">
            <v>7680</v>
          </cell>
          <cell r="BG114">
            <v>33240</v>
          </cell>
          <cell r="BH114">
            <v>172819</v>
          </cell>
          <cell r="BI114">
            <v>3600</v>
          </cell>
          <cell r="BJ114">
            <v>2004228</v>
          </cell>
          <cell r="BK114">
            <v>1259937</v>
          </cell>
          <cell r="BL114">
            <v>693894</v>
          </cell>
          <cell r="BM114">
            <v>50397</v>
          </cell>
          <cell r="BN114">
            <v>9257296</v>
          </cell>
        </row>
        <row r="115">
          <cell r="A115">
            <v>106</v>
          </cell>
          <cell r="B115" t="str">
            <v>005008</v>
          </cell>
          <cell r="C115" t="str">
            <v>绥宁县农机局</v>
          </cell>
          <cell r="D115">
            <v>2130101</v>
          </cell>
          <cell r="E115" t="str">
            <v>213</v>
          </cell>
          <cell r="F115">
            <v>1</v>
          </cell>
          <cell r="G115">
            <v>19</v>
          </cell>
          <cell r="H115">
            <v>21</v>
          </cell>
          <cell r="I115">
            <v>16</v>
          </cell>
          <cell r="J115">
            <v>5</v>
          </cell>
          <cell r="K115">
            <v>63278</v>
          </cell>
          <cell r="L115">
            <v>53738</v>
          </cell>
          <cell r="N115">
            <v>10850</v>
          </cell>
          <cell r="P115">
            <v>21</v>
          </cell>
          <cell r="Q115">
            <v>0</v>
          </cell>
          <cell r="R115">
            <v>1</v>
          </cell>
          <cell r="S115">
            <v>20</v>
          </cell>
          <cell r="T115">
            <v>83163</v>
          </cell>
          <cell r="V115">
            <v>3</v>
          </cell>
          <cell r="X115">
            <v>5000</v>
          </cell>
          <cell r="Y115">
            <v>2320721</v>
          </cell>
          <cell r="Z115">
            <v>1718555</v>
          </cell>
          <cell r="AA115">
            <v>258015</v>
          </cell>
          <cell r="AB115">
            <v>189342</v>
          </cell>
          <cell r="AC115">
            <v>0</v>
          </cell>
          <cell r="AD115">
            <v>154809</v>
          </cell>
          <cell r="AE115">
            <v>1809254</v>
          </cell>
          <cell r="AF115">
            <v>759336</v>
          </cell>
          <cell r="AG115">
            <v>352000</v>
          </cell>
          <cell r="AH115">
            <v>352000</v>
          </cell>
          <cell r="AI115">
            <v>0</v>
          </cell>
          <cell r="AJ115">
            <v>0</v>
          </cell>
          <cell r="AK115">
            <v>53738</v>
          </cell>
          <cell r="AL115">
            <v>125000</v>
          </cell>
          <cell r="AM115">
            <v>364371</v>
          </cell>
          <cell r="AN115">
            <v>258015</v>
          </cell>
          <cell r="AO115">
            <v>106356</v>
          </cell>
          <cell r="AR115">
            <v>154809</v>
          </cell>
          <cell r="AT115">
            <v>408741</v>
          </cell>
          <cell r="AU115">
            <v>105000</v>
          </cell>
          <cell r="AV115">
            <v>25801</v>
          </cell>
          <cell r="AW115">
            <v>6450</v>
          </cell>
          <cell r="AX115">
            <v>130200</v>
          </cell>
          <cell r="AY115">
            <v>140000</v>
          </cell>
          <cell r="BA115">
            <v>1290</v>
          </cell>
          <cell r="BB115">
            <v>102726</v>
          </cell>
          <cell r="BD115">
            <v>1920</v>
          </cell>
          <cell r="BG115">
            <v>14220</v>
          </cell>
          <cell r="BH115">
            <v>82986</v>
          </cell>
          <cell r="BI115">
            <v>3600</v>
          </cell>
          <cell r="BJ115">
            <v>457677</v>
          </cell>
          <cell r="BK115">
            <v>258015</v>
          </cell>
          <cell r="BL115">
            <v>189342</v>
          </cell>
          <cell r="BM115">
            <v>10320</v>
          </cell>
          <cell r="BN115">
            <v>1863044</v>
          </cell>
        </row>
        <row r="116">
          <cell r="A116">
            <v>107</v>
          </cell>
          <cell r="B116" t="str">
            <v>005010</v>
          </cell>
          <cell r="C116" t="str">
            <v>绥宁县扶贫办</v>
          </cell>
          <cell r="D116">
            <v>2130501</v>
          </cell>
          <cell r="E116" t="str">
            <v>213</v>
          </cell>
          <cell r="F116">
            <v>1</v>
          </cell>
          <cell r="G116">
            <v>15</v>
          </cell>
          <cell r="H116">
            <v>14</v>
          </cell>
          <cell r="I116">
            <v>12</v>
          </cell>
          <cell r="J116">
            <v>2</v>
          </cell>
          <cell r="K116">
            <v>40618</v>
          </cell>
          <cell r="L116">
            <v>34875</v>
          </cell>
          <cell r="N116">
            <v>8450</v>
          </cell>
          <cell r="P116">
            <v>1</v>
          </cell>
          <cell r="Q116">
            <v>0</v>
          </cell>
          <cell r="R116">
            <v>0</v>
          </cell>
          <cell r="S116">
            <v>1</v>
          </cell>
          <cell r="T116">
            <v>4061</v>
          </cell>
          <cell r="X116">
            <v>5000</v>
          </cell>
          <cell r="Y116">
            <v>1370263</v>
          </cell>
          <cell r="Z116">
            <v>1029598</v>
          </cell>
          <cell r="AA116">
            <v>167258</v>
          </cell>
          <cell r="AB116">
            <v>73052</v>
          </cell>
          <cell r="AC116">
            <v>0</v>
          </cell>
          <cell r="AD116">
            <v>100355</v>
          </cell>
          <cell r="AE116">
            <v>1172907</v>
          </cell>
          <cell r="AF116">
            <v>487416</v>
          </cell>
          <cell r="AG116">
            <v>264000</v>
          </cell>
          <cell r="AH116">
            <v>264000</v>
          </cell>
          <cell r="AI116">
            <v>0</v>
          </cell>
          <cell r="AJ116">
            <v>0</v>
          </cell>
          <cell r="AK116">
            <v>34875</v>
          </cell>
          <cell r="AL116">
            <v>50000</v>
          </cell>
          <cell r="AM116">
            <v>236261</v>
          </cell>
          <cell r="AN116">
            <v>167258</v>
          </cell>
          <cell r="AO116">
            <v>69003</v>
          </cell>
          <cell r="AR116">
            <v>100355</v>
          </cell>
          <cell r="AT116">
            <v>192347</v>
          </cell>
          <cell r="AU116">
            <v>70000</v>
          </cell>
          <cell r="AV116">
            <v>16726</v>
          </cell>
          <cell r="AW116">
            <v>4181</v>
          </cell>
          <cell r="AX116">
            <v>101400</v>
          </cell>
          <cell r="BA116">
            <v>40</v>
          </cell>
          <cell r="BB116">
            <v>5009</v>
          </cell>
          <cell r="BD116">
            <v>960</v>
          </cell>
          <cell r="BH116">
            <v>4049</v>
          </cell>
          <cell r="BJ116">
            <v>247000</v>
          </cell>
          <cell r="BK116">
            <v>167258</v>
          </cell>
          <cell r="BL116">
            <v>73052</v>
          </cell>
          <cell r="BM116">
            <v>6690</v>
          </cell>
          <cell r="BN116">
            <v>1123263</v>
          </cell>
        </row>
        <row r="117">
          <cell r="A117">
            <v>108</v>
          </cell>
          <cell r="B117" t="str">
            <v>005014</v>
          </cell>
          <cell r="C117" t="str">
            <v>绥宁县森林公安分局</v>
          </cell>
          <cell r="D117">
            <v>2130201</v>
          </cell>
          <cell r="E117" t="str">
            <v>213</v>
          </cell>
          <cell r="F117">
            <v>1</v>
          </cell>
          <cell r="G117">
            <v>67</v>
          </cell>
          <cell r="H117">
            <v>58</v>
          </cell>
          <cell r="I117">
            <v>58</v>
          </cell>
          <cell r="K117">
            <v>169033</v>
          </cell>
          <cell r="L117">
            <v>169033</v>
          </cell>
          <cell r="M117">
            <v>5560</v>
          </cell>
          <cell r="N117">
            <v>39750</v>
          </cell>
          <cell r="O117">
            <v>105290</v>
          </cell>
          <cell r="P117">
            <v>24</v>
          </cell>
          <cell r="Q117">
            <v>0</v>
          </cell>
          <cell r="R117">
            <v>0</v>
          </cell>
          <cell r="S117">
            <v>24</v>
          </cell>
          <cell r="T117">
            <v>101002</v>
          </cell>
          <cell r="V117">
            <v>1</v>
          </cell>
          <cell r="X117">
            <v>25000</v>
          </cell>
          <cell r="Y117">
            <v>8532138</v>
          </cell>
          <cell r="Z117">
            <v>7033505</v>
          </cell>
          <cell r="AA117">
            <v>694686</v>
          </cell>
          <cell r="AB117">
            <v>387136</v>
          </cell>
          <cell r="AC117">
            <v>0</v>
          </cell>
          <cell r="AD117">
            <v>416811</v>
          </cell>
          <cell r="AE117">
            <v>6201700</v>
          </cell>
          <cell r="AF117">
            <v>2028396</v>
          </cell>
          <cell r="AG117">
            <v>2606200</v>
          </cell>
          <cell r="AH117">
            <v>1276000</v>
          </cell>
          <cell r="AI117">
            <v>1263480</v>
          </cell>
          <cell r="AJ117">
            <v>66720</v>
          </cell>
          <cell r="AK117">
            <v>169033</v>
          </cell>
          <cell r="AL117">
            <v>0</v>
          </cell>
          <cell r="AM117">
            <v>981260</v>
          </cell>
          <cell r="AN117">
            <v>694686</v>
          </cell>
          <cell r="AO117">
            <v>286574</v>
          </cell>
          <cell r="AR117">
            <v>416811</v>
          </cell>
          <cell r="AT117">
            <v>2174796</v>
          </cell>
          <cell r="AU117">
            <v>1450000</v>
          </cell>
          <cell r="AV117">
            <v>69469</v>
          </cell>
          <cell r="AW117">
            <v>17367</v>
          </cell>
          <cell r="AX117">
            <v>477000</v>
          </cell>
          <cell r="AY117">
            <v>160000</v>
          </cell>
          <cell r="BA117">
            <v>960</v>
          </cell>
          <cell r="BB117">
            <v>155642</v>
          </cell>
          <cell r="BD117">
            <v>5760</v>
          </cell>
          <cell r="BF117">
            <v>44100</v>
          </cell>
          <cell r="BG117">
            <v>5220</v>
          </cell>
          <cell r="BH117">
            <v>100562</v>
          </cell>
          <cell r="BJ117">
            <v>1109609</v>
          </cell>
          <cell r="BK117">
            <v>694686</v>
          </cell>
          <cell r="BL117">
            <v>387136</v>
          </cell>
          <cell r="BM117">
            <v>27787</v>
          </cell>
          <cell r="BN117">
            <v>7422529</v>
          </cell>
        </row>
        <row r="118">
          <cell r="A118">
            <v>109</v>
          </cell>
          <cell r="B118" t="str">
            <v>005017</v>
          </cell>
          <cell r="C118" t="str">
            <v>绥宁县洛口山水库管理所</v>
          </cell>
          <cell r="D118">
            <v>2130301</v>
          </cell>
          <cell r="E118" t="str">
            <v>213</v>
          </cell>
          <cell r="F118">
            <v>2</v>
          </cell>
          <cell r="G118">
            <v>17</v>
          </cell>
          <cell r="H118">
            <v>13</v>
          </cell>
          <cell r="J118">
            <v>13</v>
          </cell>
          <cell r="K118">
            <v>41458</v>
          </cell>
          <cell r="M118">
            <v>5000</v>
          </cell>
          <cell r="P118">
            <v>2</v>
          </cell>
          <cell r="S118">
            <v>2</v>
          </cell>
          <cell r="T118">
            <v>7575</v>
          </cell>
          <cell r="V118">
            <v>4</v>
          </cell>
          <cell r="W118">
            <v>9</v>
          </cell>
          <cell r="X118">
            <v>5000</v>
          </cell>
          <cell r="Y118">
            <v>1371772</v>
          </cell>
          <cell r="Z118">
            <v>1033251</v>
          </cell>
          <cell r="AA118">
            <v>164499</v>
          </cell>
          <cell r="AB118">
            <v>0</v>
          </cell>
          <cell r="AC118">
            <v>75322</v>
          </cell>
          <cell r="AD118">
            <v>98700</v>
          </cell>
          <cell r="AE118">
            <v>1260978</v>
          </cell>
          <cell r="AF118">
            <v>497496</v>
          </cell>
          <cell r="AG118">
            <v>60000</v>
          </cell>
          <cell r="AH118">
            <v>0</v>
          </cell>
          <cell r="AI118">
            <v>0</v>
          </cell>
          <cell r="AJ118">
            <v>60000</v>
          </cell>
          <cell r="AK118">
            <v>0</v>
          </cell>
          <cell r="AL118">
            <v>325000</v>
          </cell>
          <cell r="AM118">
            <v>232249</v>
          </cell>
          <cell r="AN118">
            <v>164499</v>
          </cell>
          <cell r="AO118">
            <v>67750</v>
          </cell>
          <cell r="AQ118">
            <v>47533.00000000001</v>
          </cell>
          <cell r="AR118">
            <v>98700</v>
          </cell>
          <cell r="AT118">
            <v>85642</v>
          </cell>
          <cell r="AU118">
            <v>65000</v>
          </cell>
          <cell r="AV118">
            <v>16450</v>
          </cell>
          <cell r="AW118">
            <v>4112</v>
          </cell>
          <cell r="AX118">
            <v>0</v>
          </cell>
          <cell r="BA118">
            <v>80</v>
          </cell>
          <cell r="BB118">
            <v>25152</v>
          </cell>
          <cell r="BG118">
            <v>17580</v>
          </cell>
          <cell r="BH118">
            <v>7572</v>
          </cell>
          <cell r="BJ118">
            <v>246401</v>
          </cell>
          <cell r="BK118">
            <v>164499</v>
          </cell>
          <cell r="BL118">
            <v>75322</v>
          </cell>
          <cell r="BM118">
            <v>6580</v>
          </cell>
          <cell r="BN118">
            <v>1125371</v>
          </cell>
        </row>
        <row r="119">
          <cell r="A119">
            <v>110</v>
          </cell>
          <cell r="B119" t="str">
            <v>005018</v>
          </cell>
          <cell r="C119" t="str">
            <v>绥宁县气象局</v>
          </cell>
          <cell r="D119">
            <v>2200501</v>
          </cell>
          <cell r="E119" t="str">
            <v>220</v>
          </cell>
          <cell r="F119">
            <v>2</v>
          </cell>
          <cell r="H119">
            <v>0</v>
          </cell>
          <cell r="P119">
            <v>0</v>
          </cell>
          <cell r="S119">
            <v>0</v>
          </cell>
          <cell r="T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BA119">
            <v>0</v>
          </cell>
          <cell r="BB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</row>
        <row r="120">
          <cell r="A120">
            <v>111</v>
          </cell>
          <cell r="B120" t="str">
            <v>005019</v>
          </cell>
          <cell r="C120" t="str">
            <v>绥宁县水文站</v>
          </cell>
          <cell r="D120">
            <v>2130313</v>
          </cell>
          <cell r="E120" t="str">
            <v>213</v>
          </cell>
          <cell r="F120">
            <v>2</v>
          </cell>
          <cell r="H120">
            <v>0</v>
          </cell>
          <cell r="P120">
            <v>0</v>
          </cell>
          <cell r="S120">
            <v>0</v>
          </cell>
          <cell r="T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R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BA120">
            <v>0</v>
          </cell>
          <cell r="BB120">
            <v>0</v>
          </cell>
          <cell r="BH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</row>
        <row r="121">
          <cell r="A121">
            <v>112</v>
          </cell>
          <cell r="B121" t="str">
            <v>005032</v>
          </cell>
          <cell r="C121" t="str">
            <v>绥宁县黄桑自然保护区</v>
          </cell>
          <cell r="D121">
            <v>2130201</v>
          </cell>
          <cell r="E121" t="str">
            <v>213</v>
          </cell>
          <cell r="F121">
            <v>1</v>
          </cell>
          <cell r="G121">
            <v>10</v>
          </cell>
          <cell r="H121">
            <v>20</v>
          </cell>
          <cell r="I121">
            <v>5</v>
          </cell>
          <cell r="J121">
            <v>15</v>
          </cell>
          <cell r="K121">
            <v>57204</v>
          </cell>
          <cell r="L121">
            <v>18732</v>
          </cell>
          <cell r="M121">
            <v>6260</v>
          </cell>
          <cell r="P121">
            <v>2</v>
          </cell>
          <cell r="S121">
            <v>2</v>
          </cell>
          <cell r="T121">
            <v>6948</v>
          </cell>
          <cell r="X121">
            <v>5000</v>
          </cell>
          <cell r="Y121">
            <v>1881177</v>
          </cell>
          <cell r="Z121">
            <v>1395135</v>
          </cell>
          <cell r="AA121">
            <v>238036</v>
          </cell>
          <cell r="AB121">
            <v>105184</v>
          </cell>
          <cell r="AC121">
            <v>0</v>
          </cell>
          <cell r="AD121">
            <v>142822</v>
          </cell>
          <cell r="AE121">
            <v>1744372</v>
          </cell>
          <cell r="AF121">
            <v>686448</v>
          </cell>
          <cell r="AG121">
            <v>185120</v>
          </cell>
          <cell r="AH121">
            <v>110000</v>
          </cell>
          <cell r="AI121">
            <v>0</v>
          </cell>
          <cell r="AJ121">
            <v>75120</v>
          </cell>
          <cell r="AK121">
            <v>18732</v>
          </cell>
          <cell r="AL121">
            <v>375000</v>
          </cell>
          <cell r="AM121">
            <v>336250</v>
          </cell>
          <cell r="AN121">
            <v>238036</v>
          </cell>
          <cell r="AO121">
            <v>98214</v>
          </cell>
          <cell r="AR121">
            <v>142822</v>
          </cell>
          <cell r="AT121">
            <v>129835</v>
          </cell>
          <cell r="AU121">
            <v>100000</v>
          </cell>
          <cell r="AV121">
            <v>23804</v>
          </cell>
          <cell r="AW121">
            <v>5951</v>
          </cell>
          <cell r="AX121">
            <v>0</v>
          </cell>
          <cell r="BA121">
            <v>80</v>
          </cell>
          <cell r="BB121">
            <v>6970</v>
          </cell>
          <cell r="BH121">
            <v>6970</v>
          </cell>
          <cell r="BJ121">
            <v>352741</v>
          </cell>
          <cell r="BK121">
            <v>238036</v>
          </cell>
          <cell r="BL121">
            <v>105184</v>
          </cell>
          <cell r="BM121">
            <v>9521</v>
          </cell>
          <cell r="BN121">
            <v>1528436</v>
          </cell>
        </row>
        <row r="122">
          <cell r="A122">
            <v>113</v>
          </cell>
          <cell r="B122" t="str">
            <v>005034</v>
          </cell>
          <cell r="C122" t="str">
            <v>绥宁县堡子岭林场</v>
          </cell>
          <cell r="D122">
            <v>2130201</v>
          </cell>
          <cell r="E122" t="str">
            <v>213</v>
          </cell>
          <cell r="F122">
            <v>2</v>
          </cell>
          <cell r="P122">
            <v>0</v>
          </cell>
          <cell r="T122">
            <v>0</v>
          </cell>
          <cell r="W122">
            <v>124</v>
          </cell>
          <cell r="Y122">
            <v>5334417</v>
          </cell>
          <cell r="Z122">
            <v>5334417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5334417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Q122">
            <v>5334417</v>
          </cell>
          <cell r="AR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BA122">
            <v>0</v>
          </cell>
          <cell r="BH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5334417</v>
          </cell>
        </row>
        <row r="123">
          <cell r="A123">
            <v>114</v>
          </cell>
          <cell r="B123" t="str">
            <v>005036</v>
          </cell>
          <cell r="C123" t="str">
            <v>绥宁县木材检查总站</v>
          </cell>
          <cell r="D123">
            <v>2130201</v>
          </cell>
          <cell r="E123" t="str">
            <v>213</v>
          </cell>
          <cell r="F123">
            <v>2</v>
          </cell>
          <cell r="G123">
            <v>79</v>
          </cell>
          <cell r="H123">
            <v>72</v>
          </cell>
          <cell r="J123">
            <v>72</v>
          </cell>
          <cell r="K123">
            <v>206273</v>
          </cell>
          <cell r="M123">
            <v>20220</v>
          </cell>
          <cell r="P123">
            <v>19</v>
          </cell>
          <cell r="Q123">
            <v>2</v>
          </cell>
          <cell r="S123">
            <v>17</v>
          </cell>
          <cell r="T123">
            <v>68786</v>
          </cell>
          <cell r="V123">
            <v>14</v>
          </cell>
          <cell r="X123">
            <v>10000</v>
          </cell>
          <cell r="Y123">
            <v>7233613</v>
          </cell>
          <cell r="Z123">
            <v>5443818</v>
          </cell>
          <cell r="AA123">
            <v>855055</v>
          </cell>
          <cell r="AB123">
            <v>0</v>
          </cell>
          <cell r="AC123">
            <v>421707</v>
          </cell>
          <cell r="AD123">
            <v>513033</v>
          </cell>
          <cell r="AE123">
            <v>6238826</v>
          </cell>
          <cell r="AF123">
            <v>2475276</v>
          </cell>
          <cell r="AG123">
            <v>242640</v>
          </cell>
          <cell r="AH123">
            <v>0</v>
          </cell>
          <cell r="AI123">
            <v>0</v>
          </cell>
          <cell r="AJ123">
            <v>242640</v>
          </cell>
          <cell r="AK123">
            <v>0</v>
          </cell>
          <cell r="AL123">
            <v>1800000</v>
          </cell>
          <cell r="AM123">
            <v>1207877</v>
          </cell>
          <cell r="AN123">
            <v>855055</v>
          </cell>
          <cell r="AO123">
            <v>352822</v>
          </cell>
          <cell r="AR123">
            <v>513033</v>
          </cell>
          <cell r="AT123">
            <v>850902</v>
          </cell>
          <cell r="AU123">
            <v>720000</v>
          </cell>
          <cell r="AV123">
            <v>85506</v>
          </cell>
          <cell r="AW123">
            <v>21376</v>
          </cell>
          <cell r="AX123">
            <v>0</v>
          </cell>
          <cell r="AY123">
            <v>20000</v>
          </cell>
          <cell r="BA123">
            <v>4020</v>
          </cell>
          <cell r="BB123">
            <v>143885</v>
          </cell>
          <cell r="BD123">
            <v>960</v>
          </cell>
          <cell r="BG123">
            <v>74040</v>
          </cell>
          <cell r="BH123">
            <v>68885</v>
          </cell>
          <cell r="BJ123">
            <v>1310964</v>
          </cell>
          <cell r="BK123">
            <v>855055</v>
          </cell>
          <cell r="BL123">
            <v>421707</v>
          </cell>
          <cell r="BM123">
            <v>34202</v>
          </cell>
          <cell r="BN123">
            <v>5922649</v>
          </cell>
        </row>
        <row r="124">
          <cell r="A124">
            <v>115</v>
          </cell>
          <cell r="B124" t="str">
            <v>005037</v>
          </cell>
          <cell r="C124" t="str">
            <v>绥宁县种子公司</v>
          </cell>
          <cell r="D124">
            <v>2130101</v>
          </cell>
          <cell r="E124" t="str">
            <v>213</v>
          </cell>
          <cell r="F124">
            <v>2</v>
          </cell>
          <cell r="H124">
            <v>0</v>
          </cell>
          <cell r="P124">
            <v>0</v>
          </cell>
          <cell r="S124">
            <v>0</v>
          </cell>
          <cell r="T124">
            <v>0</v>
          </cell>
          <cell r="W124">
            <v>31</v>
          </cell>
          <cell r="Y124">
            <v>3280473</v>
          </cell>
          <cell r="Z124">
            <v>3280473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3280473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Q124">
            <v>3280473</v>
          </cell>
          <cell r="AR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BA124">
            <v>0</v>
          </cell>
          <cell r="BB124">
            <v>0</v>
          </cell>
          <cell r="BH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3280473</v>
          </cell>
        </row>
        <row r="125">
          <cell r="A125">
            <v>116</v>
          </cell>
          <cell r="B125" t="str">
            <v>005042</v>
          </cell>
          <cell r="C125" t="str">
            <v>绥宁县庙湾林场</v>
          </cell>
          <cell r="D125">
            <v>2130201</v>
          </cell>
          <cell r="E125" t="str">
            <v>213</v>
          </cell>
          <cell r="F125">
            <v>2</v>
          </cell>
          <cell r="H125">
            <v>0</v>
          </cell>
          <cell r="P125">
            <v>0</v>
          </cell>
          <cell r="S125">
            <v>0</v>
          </cell>
          <cell r="T125">
            <v>0</v>
          </cell>
          <cell r="W125">
            <v>53</v>
          </cell>
          <cell r="Y125">
            <v>3065900</v>
          </cell>
          <cell r="Z125">
            <v>3065900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3065900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Q125">
            <v>3065900</v>
          </cell>
          <cell r="AR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BA125">
            <v>0</v>
          </cell>
          <cell r="BB125">
            <v>0</v>
          </cell>
          <cell r="BH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3065900</v>
          </cell>
        </row>
        <row r="126">
          <cell r="A126">
            <v>117</v>
          </cell>
          <cell r="B126" t="str">
            <v>005044</v>
          </cell>
          <cell r="C126" t="str">
            <v>绥宁县寨市林场</v>
          </cell>
          <cell r="D126">
            <v>2130201</v>
          </cell>
          <cell r="E126" t="str">
            <v>213</v>
          </cell>
          <cell r="F126">
            <v>2</v>
          </cell>
          <cell r="H126">
            <v>0</v>
          </cell>
          <cell r="P126">
            <v>0</v>
          </cell>
          <cell r="S126">
            <v>0</v>
          </cell>
          <cell r="T126">
            <v>0</v>
          </cell>
          <cell r="W126">
            <v>33</v>
          </cell>
          <cell r="Y126">
            <v>1545464</v>
          </cell>
          <cell r="Z126">
            <v>1545464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1545464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Q126">
            <v>1545464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BA126">
            <v>0</v>
          </cell>
          <cell r="BB126">
            <v>0</v>
          </cell>
          <cell r="BH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1545464</v>
          </cell>
        </row>
        <row r="127">
          <cell r="A127">
            <v>118</v>
          </cell>
          <cell r="B127" t="str">
            <v>005045</v>
          </cell>
          <cell r="C127" t="str">
            <v>绥宁县武阳林场</v>
          </cell>
          <cell r="D127">
            <v>2130201</v>
          </cell>
          <cell r="E127" t="str">
            <v>213</v>
          </cell>
          <cell r="F127">
            <v>2</v>
          </cell>
          <cell r="H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25</v>
          </cell>
          <cell r="Y127">
            <v>1008309</v>
          </cell>
          <cell r="Z127">
            <v>1008309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1008309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Q127">
            <v>1008309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BA127">
            <v>0</v>
          </cell>
          <cell r="BB127">
            <v>0</v>
          </cell>
          <cell r="BH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1008309</v>
          </cell>
        </row>
        <row r="128">
          <cell r="A128">
            <v>119</v>
          </cell>
          <cell r="B128" t="str">
            <v>005087</v>
          </cell>
          <cell r="C128" t="str">
            <v>绥宁县花园阁湿地公园管理处</v>
          </cell>
          <cell r="D128">
            <v>2130201</v>
          </cell>
          <cell r="E128" t="str">
            <v>213</v>
          </cell>
          <cell r="F128">
            <v>2</v>
          </cell>
          <cell r="G128">
            <v>5</v>
          </cell>
          <cell r="H128">
            <v>6</v>
          </cell>
          <cell r="I128">
            <v>1</v>
          </cell>
          <cell r="J128">
            <v>5</v>
          </cell>
          <cell r="K128">
            <v>17473</v>
          </cell>
          <cell r="L128">
            <v>3538</v>
          </cell>
          <cell r="M128">
            <v>1320</v>
          </cell>
          <cell r="P128">
            <v>0</v>
          </cell>
          <cell r="S128">
            <v>0</v>
          </cell>
          <cell r="T128">
            <v>0</v>
          </cell>
          <cell r="X128">
            <v>5000</v>
          </cell>
          <cell r="Y128">
            <v>560045</v>
          </cell>
          <cell r="Z128">
            <v>415059</v>
          </cell>
          <cell r="AA128">
            <v>72043</v>
          </cell>
          <cell r="AB128">
            <v>0</v>
          </cell>
          <cell r="AC128">
            <v>29717</v>
          </cell>
          <cell r="AD128">
            <v>43226</v>
          </cell>
          <cell r="AE128">
            <v>521040</v>
          </cell>
          <cell r="AF128">
            <v>209676</v>
          </cell>
          <cell r="AG128">
            <v>37840</v>
          </cell>
          <cell r="AH128">
            <v>22000</v>
          </cell>
          <cell r="AI128">
            <v>0</v>
          </cell>
          <cell r="AJ128">
            <v>15840</v>
          </cell>
          <cell r="AK128">
            <v>3538</v>
          </cell>
          <cell r="AL128">
            <v>125000</v>
          </cell>
          <cell r="AM128">
            <v>101760</v>
          </cell>
          <cell r="AN128">
            <v>72043</v>
          </cell>
          <cell r="AO128">
            <v>29717</v>
          </cell>
          <cell r="AR128">
            <v>43226</v>
          </cell>
          <cell r="AT128">
            <v>39005</v>
          </cell>
          <cell r="AU128">
            <v>30000</v>
          </cell>
          <cell r="AV128">
            <v>7204</v>
          </cell>
          <cell r="AW128">
            <v>1801</v>
          </cell>
          <cell r="AX128">
            <v>0</v>
          </cell>
          <cell r="BH128">
            <v>0</v>
          </cell>
          <cell r="BJ128">
            <v>104641</v>
          </cell>
          <cell r="BK128">
            <v>72043</v>
          </cell>
          <cell r="BL128">
            <v>29717</v>
          </cell>
          <cell r="BM128">
            <v>2881</v>
          </cell>
          <cell r="BN128">
            <v>455404</v>
          </cell>
        </row>
        <row r="129">
          <cell r="A129">
            <v>120</v>
          </cell>
          <cell r="B129" t="str">
            <v>005099</v>
          </cell>
          <cell r="C129" t="str">
            <v>绥宁县乡镇林业站</v>
          </cell>
          <cell r="D129">
            <v>2130201</v>
          </cell>
          <cell r="E129" t="str">
            <v>213</v>
          </cell>
          <cell r="F129">
            <v>2</v>
          </cell>
          <cell r="G129">
            <v>234</v>
          </cell>
          <cell r="H129">
            <v>228</v>
          </cell>
          <cell r="J129">
            <v>228</v>
          </cell>
          <cell r="K129">
            <v>604661</v>
          </cell>
          <cell r="M129">
            <v>79760</v>
          </cell>
          <cell r="P129">
            <v>17</v>
          </cell>
          <cell r="S129">
            <v>17</v>
          </cell>
          <cell r="T129">
            <v>50489</v>
          </cell>
          <cell r="V129">
            <v>16</v>
          </cell>
          <cell r="X129">
            <v>5000</v>
          </cell>
          <cell r="Y129">
            <v>20772233</v>
          </cell>
          <cell r="Z129">
            <v>15504641</v>
          </cell>
          <cell r="AA129">
            <v>2591186</v>
          </cell>
          <cell r="AB129">
            <v>0</v>
          </cell>
          <cell r="AC129">
            <v>1121694</v>
          </cell>
          <cell r="AD129">
            <v>1554712</v>
          </cell>
          <cell r="AE129">
            <v>19129625</v>
          </cell>
          <cell r="AF129">
            <v>7255932</v>
          </cell>
          <cell r="AG129">
            <v>957120</v>
          </cell>
          <cell r="AH129">
            <v>0</v>
          </cell>
          <cell r="AI129">
            <v>0</v>
          </cell>
          <cell r="AJ129">
            <v>957120</v>
          </cell>
          <cell r="AK129">
            <v>0</v>
          </cell>
          <cell r="AL129">
            <v>5700000</v>
          </cell>
          <cell r="AM129">
            <v>3661861</v>
          </cell>
          <cell r="AN129">
            <v>2591186</v>
          </cell>
          <cell r="AO129">
            <v>1070675</v>
          </cell>
          <cell r="AR129">
            <v>1554712</v>
          </cell>
          <cell r="AT129">
            <v>1464579</v>
          </cell>
          <cell r="AU129">
            <v>1140000</v>
          </cell>
          <cell r="AV129">
            <v>259119</v>
          </cell>
          <cell r="AW129">
            <v>64780</v>
          </cell>
          <cell r="AX129">
            <v>0</v>
          </cell>
          <cell r="BA129">
            <v>680</v>
          </cell>
          <cell r="BB129">
            <v>178029</v>
          </cell>
          <cell r="BF129">
            <v>35630</v>
          </cell>
          <cell r="BG129">
            <v>91380</v>
          </cell>
          <cell r="BH129">
            <v>51019</v>
          </cell>
          <cell r="BJ129">
            <v>3816527</v>
          </cell>
          <cell r="BK129">
            <v>2591186</v>
          </cell>
          <cell r="BL129">
            <v>1121694</v>
          </cell>
          <cell r="BM129">
            <v>103647</v>
          </cell>
          <cell r="BN129">
            <v>16955706</v>
          </cell>
        </row>
        <row r="130">
          <cell r="A130">
            <v>121</v>
          </cell>
          <cell r="C130" t="str">
            <v>    </v>
          </cell>
          <cell r="E130" t="str">
            <v/>
          </cell>
          <cell r="H130">
            <v>0</v>
          </cell>
          <cell r="AI130">
            <v>0</v>
          </cell>
          <cell r="AO130">
            <v>0</v>
          </cell>
          <cell r="AR130">
            <v>0</v>
          </cell>
          <cell r="AV130">
            <v>0</v>
          </cell>
          <cell r="AW130">
            <v>0</v>
          </cell>
          <cell r="BA130">
            <v>0</v>
          </cell>
        </row>
        <row r="131">
          <cell r="A131">
            <v>122</v>
          </cell>
          <cell r="C131" t="str">
            <v>经济建设股</v>
          </cell>
          <cell r="D131">
            <v>0</v>
          </cell>
          <cell r="E131" t="str">
            <v>0</v>
          </cell>
          <cell r="G131">
            <v>506</v>
          </cell>
          <cell r="H131">
            <v>556</v>
          </cell>
          <cell r="I131">
            <v>225</v>
          </cell>
          <cell r="J131">
            <v>331</v>
          </cell>
          <cell r="K131">
            <v>1607939</v>
          </cell>
          <cell r="L131">
            <v>617751</v>
          </cell>
          <cell r="M131">
            <v>29540</v>
          </cell>
          <cell r="N131">
            <v>108150</v>
          </cell>
          <cell r="O131">
            <v>0</v>
          </cell>
          <cell r="P131">
            <v>289</v>
          </cell>
          <cell r="Q131">
            <v>2</v>
          </cell>
          <cell r="R131">
            <v>0</v>
          </cell>
          <cell r="S131">
            <v>287</v>
          </cell>
          <cell r="T131">
            <v>1051864</v>
          </cell>
          <cell r="U131">
            <v>20</v>
          </cell>
          <cell r="V131">
            <v>55</v>
          </cell>
          <cell r="W131">
            <v>53</v>
          </cell>
          <cell r="Y131">
            <v>55656753</v>
          </cell>
          <cell r="Z131">
            <v>41731763</v>
          </cell>
          <cell r="AA131">
            <v>6409615</v>
          </cell>
          <cell r="AB131">
            <v>2941809</v>
          </cell>
          <cell r="AC131">
            <v>727797</v>
          </cell>
          <cell r="AD131">
            <v>3845769</v>
          </cell>
          <cell r="AE131">
            <v>47931264</v>
          </cell>
          <cell r="AF131">
            <v>18205320</v>
          </cell>
          <cell r="AG131">
            <v>5304480</v>
          </cell>
          <cell r="AH131">
            <v>4950000</v>
          </cell>
          <cell r="AI131">
            <v>0</v>
          </cell>
          <cell r="AJ131">
            <v>354480</v>
          </cell>
          <cell r="AK131">
            <v>617751</v>
          </cell>
          <cell r="AL131">
            <v>8275000</v>
          </cell>
          <cell r="AM131">
            <v>9056862</v>
          </cell>
          <cell r="AN131">
            <v>6409615</v>
          </cell>
          <cell r="AO131">
            <v>2647247</v>
          </cell>
          <cell r="AP131">
            <v>0</v>
          </cell>
          <cell r="AQ131">
            <v>2626082</v>
          </cell>
          <cell r="AR131">
            <v>3845769</v>
          </cell>
          <cell r="AS131">
            <v>0</v>
          </cell>
          <cell r="AT131">
            <v>6115822</v>
          </cell>
          <cell r="AU131">
            <v>3010000</v>
          </cell>
          <cell r="AV131">
            <v>640961</v>
          </cell>
          <cell r="AW131">
            <v>160241</v>
          </cell>
          <cell r="AX131">
            <v>1297800</v>
          </cell>
          <cell r="AY131">
            <v>992000</v>
          </cell>
          <cell r="AZ131">
            <v>0</v>
          </cell>
          <cell r="BA131">
            <v>14820</v>
          </cell>
          <cell r="BB131">
            <v>1609667</v>
          </cell>
          <cell r="BC131">
            <v>0</v>
          </cell>
          <cell r="BD131">
            <v>71040</v>
          </cell>
          <cell r="BE131">
            <v>18528</v>
          </cell>
          <cell r="BF131">
            <v>142940</v>
          </cell>
          <cell r="BG131">
            <v>244980</v>
          </cell>
          <cell r="BH131">
            <v>1022359</v>
          </cell>
          <cell r="BI131">
            <v>109820</v>
          </cell>
          <cell r="BJ131">
            <v>10335598</v>
          </cell>
          <cell r="BK131">
            <v>6409615</v>
          </cell>
          <cell r="BL131">
            <v>3669606</v>
          </cell>
          <cell r="BM131">
            <v>256377</v>
          </cell>
          <cell r="BN131">
            <v>42745073</v>
          </cell>
        </row>
        <row r="132">
          <cell r="A132">
            <v>123</v>
          </cell>
          <cell r="B132" t="str">
            <v>006001</v>
          </cell>
          <cell r="C132" t="str">
            <v>绥宁县交通局</v>
          </cell>
          <cell r="D132">
            <v>2140101</v>
          </cell>
          <cell r="E132" t="str">
            <v>214</v>
          </cell>
          <cell r="F132">
            <v>1</v>
          </cell>
          <cell r="G132">
            <v>11</v>
          </cell>
          <cell r="H132">
            <v>14</v>
          </cell>
          <cell r="I132">
            <v>14</v>
          </cell>
          <cell r="K132">
            <v>49825</v>
          </cell>
          <cell r="L132">
            <v>49825</v>
          </cell>
          <cell r="N132">
            <v>10000</v>
          </cell>
          <cell r="P132">
            <v>15</v>
          </cell>
          <cell r="S132">
            <v>15</v>
          </cell>
          <cell r="T132">
            <v>56719</v>
          </cell>
          <cell r="V132">
            <v>4</v>
          </cell>
          <cell r="X132">
            <v>5000</v>
          </cell>
          <cell r="Y132">
            <v>1779149</v>
          </cell>
          <cell r="Z132">
            <v>1338059</v>
          </cell>
          <cell r="AA132">
            <v>191145</v>
          </cell>
          <cell r="AB132">
            <v>135258</v>
          </cell>
          <cell r="AC132">
            <v>0</v>
          </cell>
          <cell r="AD132">
            <v>114687</v>
          </cell>
          <cell r="AE132">
            <v>1340115</v>
          </cell>
          <cell r="AF132">
            <v>597900</v>
          </cell>
          <cell r="AG132">
            <v>308000</v>
          </cell>
          <cell r="AH132">
            <v>308000</v>
          </cell>
          <cell r="AI132">
            <v>0</v>
          </cell>
          <cell r="AJ132">
            <v>0</v>
          </cell>
          <cell r="AK132">
            <v>49825</v>
          </cell>
          <cell r="AL132">
            <v>0</v>
          </cell>
          <cell r="AM132">
            <v>269703</v>
          </cell>
          <cell r="AN132">
            <v>191145</v>
          </cell>
          <cell r="AO132">
            <v>78558</v>
          </cell>
          <cell r="AR132">
            <v>114687</v>
          </cell>
          <cell r="AT132">
            <v>354494</v>
          </cell>
          <cell r="AU132">
            <v>70000</v>
          </cell>
          <cell r="AV132">
            <v>19115</v>
          </cell>
          <cell r="AW132">
            <v>4779</v>
          </cell>
          <cell r="AX132">
            <v>120000</v>
          </cell>
          <cell r="AY132">
            <v>140000</v>
          </cell>
          <cell r="BA132">
            <v>600</v>
          </cell>
          <cell r="BB132">
            <v>84540</v>
          </cell>
          <cell r="BD132">
            <v>5760</v>
          </cell>
          <cell r="BG132">
            <v>15960</v>
          </cell>
          <cell r="BH132">
            <v>56700</v>
          </cell>
          <cell r="BI132">
            <v>6120</v>
          </cell>
          <cell r="BJ132">
            <v>334049</v>
          </cell>
          <cell r="BK132">
            <v>191145</v>
          </cell>
          <cell r="BL132">
            <v>135258</v>
          </cell>
          <cell r="BM132">
            <v>7646</v>
          </cell>
          <cell r="BN132">
            <v>1445100</v>
          </cell>
        </row>
        <row r="133">
          <cell r="A133">
            <v>124</v>
          </cell>
          <cell r="B133" t="str">
            <v>006002</v>
          </cell>
          <cell r="C133" t="str">
            <v>绥宁县房产局</v>
          </cell>
          <cell r="D133">
            <v>2120101</v>
          </cell>
          <cell r="E133" t="str">
            <v>212</v>
          </cell>
          <cell r="F133">
            <v>1</v>
          </cell>
          <cell r="G133">
            <v>6</v>
          </cell>
          <cell r="H133">
            <v>10</v>
          </cell>
          <cell r="J133">
            <v>10</v>
          </cell>
          <cell r="K133">
            <v>32614</v>
          </cell>
          <cell r="N133">
            <v>7050</v>
          </cell>
          <cell r="P133">
            <v>8</v>
          </cell>
          <cell r="Q133">
            <v>0</v>
          </cell>
          <cell r="R133">
            <v>0</v>
          </cell>
          <cell r="S133">
            <v>8</v>
          </cell>
          <cell r="T133">
            <v>29402</v>
          </cell>
          <cell r="V133">
            <v>5</v>
          </cell>
          <cell r="X133">
            <v>5000</v>
          </cell>
          <cell r="Y133">
            <v>1103855</v>
          </cell>
          <cell r="Z133">
            <v>816382</v>
          </cell>
          <cell r="AA133">
            <v>128274</v>
          </cell>
          <cell r="AB133">
            <v>82235</v>
          </cell>
          <cell r="AC133">
            <v>0</v>
          </cell>
          <cell r="AD133">
            <v>76964</v>
          </cell>
          <cell r="AE133">
            <v>899415</v>
          </cell>
          <cell r="AF133">
            <v>391368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250000</v>
          </cell>
          <cell r="AM133">
            <v>181083</v>
          </cell>
          <cell r="AN133">
            <v>128274</v>
          </cell>
          <cell r="AO133">
            <v>52809</v>
          </cell>
          <cell r="AR133">
            <v>76964</v>
          </cell>
          <cell r="AT133">
            <v>150954</v>
          </cell>
          <cell r="AU133">
            <v>50000</v>
          </cell>
          <cell r="AV133">
            <v>12827</v>
          </cell>
          <cell r="AW133">
            <v>3207</v>
          </cell>
          <cell r="AX133">
            <v>84600</v>
          </cell>
          <cell r="BA133">
            <v>320</v>
          </cell>
          <cell r="BB133">
            <v>53486</v>
          </cell>
          <cell r="BD133">
            <v>2880</v>
          </cell>
          <cell r="BG133">
            <v>21180</v>
          </cell>
          <cell r="BH133">
            <v>29426</v>
          </cell>
          <cell r="BJ133">
            <v>215639</v>
          </cell>
          <cell r="BK133">
            <v>128274</v>
          </cell>
          <cell r="BL133">
            <v>82235</v>
          </cell>
          <cell r="BM133">
            <v>5130</v>
          </cell>
          <cell r="BN133">
            <v>888216</v>
          </cell>
        </row>
        <row r="134">
          <cell r="A134">
            <v>125</v>
          </cell>
          <cell r="B134" t="str">
            <v>006004</v>
          </cell>
          <cell r="C134" t="str">
            <v>绥宁县供销社</v>
          </cell>
          <cell r="D134">
            <v>2160201</v>
          </cell>
          <cell r="E134" t="str">
            <v>216</v>
          </cell>
          <cell r="F134">
            <v>1</v>
          </cell>
          <cell r="G134">
            <v>12</v>
          </cell>
          <cell r="H134">
            <v>11</v>
          </cell>
          <cell r="I134">
            <v>11</v>
          </cell>
          <cell r="K134">
            <v>35843</v>
          </cell>
          <cell r="L134">
            <v>35843</v>
          </cell>
          <cell r="N134">
            <v>7450</v>
          </cell>
          <cell r="P134">
            <v>21</v>
          </cell>
          <cell r="Q134">
            <v>2</v>
          </cell>
          <cell r="R134">
            <v>0</v>
          </cell>
          <cell r="S134">
            <v>19</v>
          </cell>
          <cell r="T134">
            <v>80227</v>
          </cell>
          <cell r="X134">
            <v>5000</v>
          </cell>
          <cell r="Y134">
            <v>1339260</v>
          </cell>
          <cell r="Z134">
            <v>974258</v>
          </cell>
          <cell r="AA134">
            <v>141592</v>
          </cell>
          <cell r="AB134">
            <v>138455</v>
          </cell>
          <cell r="AC134">
            <v>0</v>
          </cell>
          <cell r="AD134">
            <v>84955</v>
          </cell>
          <cell r="AE134">
            <v>992793</v>
          </cell>
          <cell r="AF134">
            <v>430116</v>
          </cell>
          <cell r="AG134">
            <v>242000</v>
          </cell>
          <cell r="AH134">
            <v>242000</v>
          </cell>
          <cell r="AI134">
            <v>0</v>
          </cell>
          <cell r="AJ134">
            <v>0</v>
          </cell>
          <cell r="AK134">
            <v>35843</v>
          </cell>
          <cell r="AL134">
            <v>0</v>
          </cell>
          <cell r="AM134">
            <v>199879</v>
          </cell>
          <cell r="AN134">
            <v>141592</v>
          </cell>
          <cell r="AO134">
            <v>58287</v>
          </cell>
          <cell r="AR134">
            <v>84955</v>
          </cell>
          <cell r="AT134">
            <v>166199</v>
          </cell>
          <cell r="AU134">
            <v>55000</v>
          </cell>
          <cell r="AV134">
            <v>14159</v>
          </cell>
          <cell r="AW134">
            <v>3540</v>
          </cell>
          <cell r="AX134">
            <v>89400</v>
          </cell>
          <cell r="BA134">
            <v>4100</v>
          </cell>
          <cell r="BB134">
            <v>180268</v>
          </cell>
          <cell r="BH134">
            <v>80168</v>
          </cell>
          <cell r="BI134">
            <v>100100</v>
          </cell>
          <cell r="BJ134">
            <v>285710</v>
          </cell>
          <cell r="BK134">
            <v>141592</v>
          </cell>
          <cell r="BL134">
            <v>138455</v>
          </cell>
          <cell r="BM134">
            <v>5663</v>
          </cell>
          <cell r="BN134">
            <v>1053550</v>
          </cell>
        </row>
        <row r="135">
          <cell r="A135">
            <v>126</v>
          </cell>
          <cell r="B135" t="str">
            <v>006006</v>
          </cell>
          <cell r="C135" t="str">
            <v>绥宁县运管所</v>
          </cell>
          <cell r="D135">
            <v>2140101</v>
          </cell>
          <cell r="E135" t="str">
            <v>214</v>
          </cell>
          <cell r="F135">
            <v>2</v>
          </cell>
          <cell r="G135">
            <v>32</v>
          </cell>
          <cell r="H135">
            <v>36</v>
          </cell>
          <cell r="J135">
            <v>36</v>
          </cell>
          <cell r="K135">
            <v>101467</v>
          </cell>
          <cell r="P135">
            <v>14</v>
          </cell>
          <cell r="S135">
            <v>14</v>
          </cell>
          <cell r="T135">
            <v>45989</v>
          </cell>
          <cell r="V135">
            <v>2</v>
          </cell>
          <cell r="X135">
            <v>5000</v>
          </cell>
          <cell r="Y135">
            <v>3474334</v>
          </cell>
          <cell r="Z135">
            <v>2575644</v>
          </cell>
          <cell r="AA135">
            <v>423521</v>
          </cell>
          <cell r="AB135">
            <v>0</v>
          </cell>
          <cell r="AC135">
            <v>221057</v>
          </cell>
          <cell r="AD135">
            <v>254112</v>
          </cell>
          <cell r="AE135">
            <v>2970045</v>
          </cell>
          <cell r="AF135">
            <v>1217604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900000</v>
          </cell>
          <cell r="AM135">
            <v>598329</v>
          </cell>
          <cell r="AN135">
            <v>423521</v>
          </cell>
          <cell r="AO135">
            <v>174808</v>
          </cell>
          <cell r="AR135">
            <v>254112</v>
          </cell>
          <cell r="AT135">
            <v>433500</v>
          </cell>
          <cell r="AU135">
            <v>180000</v>
          </cell>
          <cell r="AV135">
            <v>42352</v>
          </cell>
          <cell r="AW135">
            <v>10588</v>
          </cell>
          <cell r="AX135">
            <v>0</v>
          </cell>
          <cell r="AY135">
            <v>200000</v>
          </cell>
          <cell r="BA135">
            <v>560</v>
          </cell>
          <cell r="BB135">
            <v>70789</v>
          </cell>
          <cell r="BD135">
            <v>8640</v>
          </cell>
          <cell r="BG135">
            <v>15900</v>
          </cell>
          <cell r="BH135">
            <v>46249</v>
          </cell>
          <cell r="BJ135">
            <v>661518</v>
          </cell>
          <cell r="BK135">
            <v>423521</v>
          </cell>
          <cell r="BL135">
            <v>221057</v>
          </cell>
          <cell r="BM135">
            <v>16940</v>
          </cell>
          <cell r="BN135">
            <v>2812816</v>
          </cell>
        </row>
        <row r="136">
          <cell r="A136">
            <v>127</v>
          </cell>
          <cell r="B136" t="str">
            <v>006007</v>
          </cell>
          <cell r="C136" t="str">
            <v>绥宁县住建局</v>
          </cell>
          <cell r="D136">
            <v>2120101</v>
          </cell>
          <cell r="E136" t="str">
            <v>212</v>
          </cell>
          <cell r="F136">
            <v>1</v>
          </cell>
          <cell r="G136">
            <v>27</v>
          </cell>
          <cell r="H136">
            <v>31</v>
          </cell>
          <cell r="I136">
            <v>10</v>
          </cell>
          <cell r="J136">
            <v>21</v>
          </cell>
          <cell r="K136">
            <v>92267</v>
          </cell>
          <cell r="L136">
            <v>36005</v>
          </cell>
          <cell r="N136">
            <v>7250</v>
          </cell>
          <cell r="P136">
            <v>10</v>
          </cell>
          <cell r="Q136">
            <v>0</v>
          </cell>
          <cell r="R136">
            <v>0</v>
          </cell>
          <cell r="S136">
            <v>10</v>
          </cell>
          <cell r="T136">
            <v>39834</v>
          </cell>
          <cell r="V136">
            <v>2</v>
          </cell>
          <cell r="X136">
            <v>5000</v>
          </cell>
          <cell r="Y136">
            <v>2984329</v>
          </cell>
          <cell r="Z136">
            <v>2184654</v>
          </cell>
          <cell r="AA136">
            <v>377642</v>
          </cell>
          <cell r="AB136">
            <v>195448</v>
          </cell>
          <cell r="AC136">
            <v>0</v>
          </cell>
          <cell r="AD136">
            <v>226585</v>
          </cell>
          <cell r="AE136">
            <v>2648143</v>
          </cell>
          <cell r="AF136">
            <v>1107204</v>
          </cell>
          <cell r="AG136">
            <v>220000</v>
          </cell>
          <cell r="AH136">
            <v>220000</v>
          </cell>
          <cell r="AI136">
            <v>0</v>
          </cell>
          <cell r="AJ136">
            <v>0</v>
          </cell>
          <cell r="AK136">
            <v>36005</v>
          </cell>
          <cell r="AL136">
            <v>525000</v>
          </cell>
          <cell r="AM136">
            <v>533349</v>
          </cell>
          <cell r="AN136">
            <v>377642</v>
          </cell>
          <cell r="AO136">
            <v>155707</v>
          </cell>
          <cell r="AQ136">
            <v>0</v>
          </cell>
          <cell r="AR136">
            <v>226585</v>
          </cell>
          <cell r="AT136">
            <v>289605</v>
          </cell>
          <cell r="AU136">
            <v>155000</v>
          </cell>
          <cell r="AV136">
            <v>37764</v>
          </cell>
          <cell r="AW136">
            <v>9441</v>
          </cell>
          <cell r="AX136">
            <v>87000</v>
          </cell>
          <cell r="BA136">
            <v>400</v>
          </cell>
          <cell r="BB136">
            <v>46581</v>
          </cell>
          <cell r="BG136">
            <v>6840</v>
          </cell>
          <cell r="BH136">
            <v>39741</v>
          </cell>
          <cell r="BJ136">
            <v>588195</v>
          </cell>
          <cell r="BK136">
            <v>377642</v>
          </cell>
          <cell r="BL136">
            <v>195448</v>
          </cell>
          <cell r="BM136">
            <v>15105</v>
          </cell>
          <cell r="BN136">
            <v>2396134</v>
          </cell>
        </row>
        <row r="137">
          <cell r="A137">
            <v>33</v>
          </cell>
          <cell r="B137" t="str">
            <v>002051</v>
          </cell>
          <cell r="C137" t="str">
            <v>绥宁县人防办</v>
          </cell>
          <cell r="D137">
            <v>2010301</v>
          </cell>
          <cell r="E137" t="str">
            <v>201</v>
          </cell>
          <cell r="F137">
            <v>1</v>
          </cell>
          <cell r="G137">
            <v>5</v>
          </cell>
          <cell r="H137">
            <v>5</v>
          </cell>
          <cell r="I137">
            <v>5</v>
          </cell>
          <cell r="K137">
            <v>15425</v>
          </cell>
          <cell r="L137">
            <v>15425</v>
          </cell>
          <cell r="N137">
            <v>3450</v>
          </cell>
          <cell r="P137">
            <v>1</v>
          </cell>
          <cell r="S137">
            <v>1</v>
          </cell>
          <cell r="T137">
            <v>4406</v>
          </cell>
          <cell r="X137">
            <v>5000</v>
          </cell>
          <cell r="Y137">
            <v>514069</v>
          </cell>
          <cell r="Z137">
            <v>384729</v>
          </cell>
          <cell r="AA137">
            <v>62105</v>
          </cell>
          <cell r="AB137">
            <v>29972</v>
          </cell>
          <cell r="AC137">
            <v>0</v>
          </cell>
          <cell r="AD137">
            <v>37263</v>
          </cell>
          <cell r="AE137">
            <v>435485</v>
          </cell>
          <cell r="AF137">
            <v>185100</v>
          </cell>
          <cell r="AG137">
            <v>110000</v>
          </cell>
          <cell r="AH137">
            <v>110000</v>
          </cell>
          <cell r="AI137">
            <v>0</v>
          </cell>
          <cell r="AJ137">
            <v>0</v>
          </cell>
          <cell r="AK137">
            <v>15425</v>
          </cell>
          <cell r="AL137">
            <v>0</v>
          </cell>
          <cell r="AM137">
            <v>87697</v>
          </cell>
          <cell r="AN137">
            <v>62105</v>
          </cell>
          <cell r="AO137">
            <v>25592</v>
          </cell>
          <cell r="AR137">
            <v>37263</v>
          </cell>
          <cell r="AT137">
            <v>74204</v>
          </cell>
          <cell r="AU137">
            <v>25000</v>
          </cell>
          <cell r="AV137">
            <v>6211</v>
          </cell>
          <cell r="AW137">
            <v>1553</v>
          </cell>
          <cell r="AX137">
            <v>41400</v>
          </cell>
          <cell r="BA137">
            <v>40</v>
          </cell>
          <cell r="BB137">
            <v>4380</v>
          </cell>
          <cell r="BH137">
            <v>4380</v>
          </cell>
          <cell r="BJ137">
            <v>94561</v>
          </cell>
          <cell r="BK137">
            <v>62105</v>
          </cell>
          <cell r="BL137">
            <v>29972</v>
          </cell>
          <cell r="BM137">
            <v>2484</v>
          </cell>
          <cell r="BN137">
            <v>419508</v>
          </cell>
        </row>
        <row r="138">
          <cell r="A138">
            <v>128</v>
          </cell>
          <cell r="B138" t="str">
            <v>006008</v>
          </cell>
          <cell r="C138" t="str">
            <v>绥宁县规划局</v>
          </cell>
          <cell r="D138">
            <v>2120101</v>
          </cell>
          <cell r="E138" t="str">
            <v>212</v>
          </cell>
          <cell r="F138">
            <v>1</v>
          </cell>
          <cell r="G138">
            <v>16</v>
          </cell>
          <cell r="H138">
            <v>14</v>
          </cell>
          <cell r="J138">
            <v>14</v>
          </cell>
          <cell r="K138">
            <v>40756</v>
          </cell>
          <cell r="N138">
            <v>9200</v>
          </cell>
          <cell r="P138">
            <v>5</v>
          </cell>
          <cell r="Q138">
            <v>0</v>
          </cell>
          <cell r="R138">
            <v>0</v>
          </cell>
          <cell r="S138">
            <v>5</v>
          </cell>
          <cell r="T138">
            <v>18122</v>
          </cell>
          <cell r="X138">
            <v>5000</v>
          </cell>
          <cell r="Y138">
            <v>1418444</v>
          </cell>
          <cell r="Z138">
            <v>1062568</v>
          </cell>
          <cell r="AA138">
            <v>167814</v>
          </cell>
          <cell r="AB138">
            <v>87373</v>
          </cell>
          <cell r="AC138">
            <v>0</v>
          </cell>
          <cell r="AD138">
            <v>100689</v>
          </cell>
          <cell r="AE138">
            <v>1176801</v>
          </cell>
          <cell r="AF138">
            <v>489072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350000</v>
          </cell>
          <cell r="AM138">
            <v>237040</v>
          </cell>
          <cell r="AN138">
            <v>167814</v>
          </cell>
          <cell r="AO138">
            <v>69226</v>
          </cell>
          <cell r="AR138">
            <v>100689</v>
          </cell>
          <cell r="AT138">
            <v>221576</v>
          </cell>
          <cell r="AU138">
            <v>70000</v>
          </cell>
          <cell r="AV138">
            <v>16781</v>
          </cell>
          <cell r="AW138">
            <v>4195</v>
          </cell>
          <cell r="AX138">
            <v>110400</v>
          </cell>
          <cell r="AY138">
            <v>20000</v>
          </cell>
          <cell r="BA138">
            <v>200</v>
          </cell>
          <cell r="BB138">
            <v>20067</v>
          </cell>
          <cell r="BD138">
            <v>1920</v>
          </cell>
          <cell r="BH138">
            <v>18147</v>
          </cell>
          <cell r="BJ138">
            <v>261899</v>
          </cell>
          <cell r="BK138">
            <v>167814</v>
          </cell>
          <cell r="BL138">
            <v>87373</v>
          </cell>
          <cell r="BM138">
            <v>6712</v>
          </cell>
          <cell r="BN138">
            <v>1156545</v>
          </cell>
        </row>
        <row r="139">
          <cell r="A139">
            <v>129</v>
          </cell>
          <cell r="B139" t="str">
            <v>006009</v>
          </cell>
          <cell r="C139" t="str">
            <v>绥宁县城市管理行政执法局</v>
          </cell>
          <cell r="D139">
            <v>2120101</v>
          </cell>
          <cell r="E139" t="str">
            <v>212</v>
          </cell>
          <cell r="F139">
            <v>1</v>
          </cell>
          <cell r="G139">
            <v>36</v>
          </cell>
          <cell r="H139">
            <v>26</v>
          </cell>
          <cell r="I139">
            <v>26</v>
          </cell>
          <cell r="K139">
            <v>68671</v>
          </cell>
          <cell r="L139">
            <v>68671</v>
          </cell>
          <cell r="N139">
            <v>17600</v>
          </cell>
          <cell r="P139">
            <v>1</v>
          </cell>
          <cell r="Q139">
            <v>0</v>
          </cell>
          <cell r="R139">
            <v>0</v>
          </cell>
          <cell r="S139">
            <v>1</v>
          </cell>
          <cell r="T139">
            <v>3310</v>
          </cell>
          <cell r="X139">
            <v>10000</v>
          </cell>
          <cell r="Y139">
            <v>2613699</v>
          </cell>
          <cell r="Z139">
            <v>2020581</v>
          </cell>
          <cell r="AA139">
            <v>292945</v>
          </cell>
          <cell r="AB139">
            <v>124406</v>
          </cell>
          <cell r="AC139">
            <v>0</v>
          </cell>
          <cell r="AD139">
            <v>175767</v>
          </cell>
          <cell r="AE139">
            <v>2054513</v>
          </cell>
          <cell r="AF139">
            <v>824052</v>
          </cell>
          <cell r="AG139">
            <v>572000</v>
          </cell>
          <cell r="AH139">
            <v>572000</v>
          </cell>
          <cell r="AI139">
            <v>0</v>
          </cell>
          <cell r="AJ139">
            <v>0</v>
          </cell>
          <cell r="AK139">
            <v>68671</v>
          </cell>
          <cell r="AL139">
            <v>0</v>
          </cell>
          <cell r="AM139">
            <v>414023</v>
          </cell>
          <cell r="AN139">
            <v>292945</v>
          </cell>
          <cell r="AO139">
            <v>121078</v>
          </cell>
          <cell r="AR139">
            <v>175767</v>
          </cell>
          <cell r="AT139">
            <v>555858</v>
          </cell>
          <cell r="AU139">
            <v>260000</v>
          </cell>
          <cell r="AV139">
            <v>29294</v>
          </cell>
          <cell r="AW139">
            <v>7324</v>
          </cell>
          <cell r="AX139">
            <v>211200</v>
          </cell>
          <cell r="AY139">
            <v>48000</v>
          </cell>
          <cell r="BA139">
            <v>40</v>
          </cell>
          <cell r="BB139">
            <v>3328</v>
          </cell>
          <cell r="BH139">
            <v>3328</v>
          </cell>
          <cell r="BJ139">
            <v>429068</v>
          </cell>
          <cell r="BK139">
            <v>292945</v>
          </cell>
          <cell r="BL139">
            <v>124406</v>
          </cell>
          <cell r="BM139">
            <v>11717</v>
          </cell>
          <cell r="BN139">
            <v>2184631</v>
          </cell>
        </row>
        <row r="140">
          <cell r="A140">
            <v>130</v>
          </cell>
          <cell r="B140" t="str">
            <v>006010</v>
          </cell>
          <cell r="C140" t="str">
            <v>绥宁县绿化队</v>
          </cell>
          <cell r="D140">
            <v>2120101</v>
          </cell>
          <cell r="E140" t="str">
            <v>212</v>
          </cell>
          <cell r="F140">
            <v>2</v>
          </cell>
          <cell r="G140">
            <v>4</v>
          </cell>
          <cell r="H140">
            <v>20</v>
          </cell>
          <cell r="J140">
            <v>20</v>
          </cell>
          <cell r="K140">
            <v>45420</v>
          </cell>
          <cell r="P140">
            <v>3</v>
          </cell>
          <cell r="Q140">
            <v>0</v>
          </cell>
          <cell r="R140">
            <v>0</v>
          </cell>
          <cell r="S140">
            <v>3</v>
          </cell>
          <cell r="T140">
            <v>10141</v>
          </cell>
          <cell r="X140">
            <v>10000</v>
          </cell>
          <cell r="Y140">
            <v>1704407</v>
          </cell>
          <cell r="Z140">
            <v>1273206</v>
          </cell>
          <cell r="AA140">
            <v>209008</v>
          </cell>
          <cell r="AB140">
            <v>0</v>
          </cell>
          <cell r="AC140">
            <v>96788</v>
          </cell>
          <cell r="AD140">
            <v>125405</v>
          </cell>
          <cell r="AE140">
            <v>1466056</v>
          </cell>
          <cell r="AF140">
            <v>545040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500000</v>
          </cell>
          <cell r="AM140">
            <v>295611</v>
          </cell>
          <cell r="AN140">
            <v>209008</v>
          </cell>
          <cell r="AO140">
            <v>86603</v>
          </cell>
          <cell r="AR140">
            <v>125405</v>
          </cell>
          <cell r="AT140">
            <v>226246</v>
          </cell>
          <cell r="AU140">
            <v>200000</v>
          </cell>
          <cell r="AV140">
            <v>20901</v>
          </cell>
          <cell r="AW140">
            <v>5225</v>
          </cell>
          <cell r="AX140">
            <v>0</v>
          </cell>
          <cell r="BA140">
            <v>120</v>
          </cell>
          <cell r="BB140">
            <v>12105</v>
          </cell>
          <cell r="BD140">
            <v>1920</v>
          </cell>
          <cell r="BH140">
            <v>10185</v>
          </cell>
          <cell r="BJ140">
            <v>314156</v>
          </cell>
          <cell r="BK140">
            <v>209008</v>
          </cell>
          <cell r="BL140">
            <v>96788</v>
          </cell>
          <cell r="BM140">
            <v>8360</v>
          </cell>
          <cell r="BN140">
            <v>1390251</v>
          </cell>
        </row>
        <row r="141">
          <cell r="A141">
            <v>131</v>
          </cell>
          <cell r="B141" t="str">
            <v>006011</v>
          </cell>
          <cell r="C141" t="str">
            <v>绥宁县环卫所</v>
          </cell>
          <cell r="D141">
            <v>2120101</v>
          </cell>
          <cell r="E141" t="str">
            <v>212</v>
          </cell>
          <cell r="F141">
            <v>2</v>
          </cell>
          <cell r="H141">
            <v>0</v>
          </cell>
          <cell r="K141">
            <v>90829</v>
          </cell>
          <cell r="P141">
            <v>0</v>
          </cell>
          <cell r="T141">
            <v>32063</v>
          </cell>
          <cell r="W141">
            <v>49</v>
          </cell>
          <cell r="Y141">
            <v>2576082</v>
          </cell>
          <cell r="Z141">
            <v>2576082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2576082</v>
          </cell>
          <cell r="AQ141">
            <v>2576082</v>
          </cell>
        </row>
        <row r="142">
          <cell r="A142">
            <v>132</v>
          </cell>
          <cell r="B142" t="str">
            <v>006012</v>
          </cell>
          <cell r="C142" t="str">
            <v>绥宁县建筑工程管理站</v>
          </cell>
          <cell r="D142">
            <v>2120101</v>
          </cell>
          <cell r="E142" t="str">
            <v>212</v>
          </cell>
          <cell r="F142">
            <v>2</v>
          </cell>
          <cell r="G142">
            <v>8</v>
          </cell>
          <cell r="H142">
            <v>12</v>
          </cell>
          <cell r="J142">
            <v>12</v>
          </cell>
          <cell r="K142">
            <v>33792</v>
          </cell>
          <cell r="P142">
            <v>3</v>
          </cell>
          <cell r="Q142">
            <v>0</v>
          </cell>
          <cell r="R142">
            <v>0</v>
          </cell>
          <cell r="S142">
            <v>3</v>
          </cell>
          <cell r="T142">
            <v>11248</v>
          </cell>
          <cell r="X142">
            <v>5000</v>
          </cell>
          <cell r="Y142">
            <v>1078511</v>
          </cell>
          <cell r="Z142">
            <v>783262</v>
          </cell>
          <cell r="AA142">
            <v>141101</v>
          </cell>
          <cell r="AB142">
            <v>0</v>
          </cell>
          <cell r="AC142">
            <v>69488</v>
          </cell>
          <cell r="AD142">
            <v>84660</v>
          </cell>
          <cell r="AE142">
            <v>989505</v>
          </cell>
          <cell r="AF142">
            <v>405504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300000</v>
          </cell>
          <cell r="AM142">
            <v>199341</v>
          </cell>
          <cell r="AN142">
            <v>141101</v>
          </cell>
          <cell r="AO142">
            <v>58240</v>
          </cell>
          <cell r="AR142">
            <v>84660</v>
          </cell>
          <cell r="AT142">
            <v>77758</v>
          </cell>
          <cell r="AU142">
            <v>60000</v>
          </cell>
          <cell r="AV142">
            <v>14110</v>
          </cell>
          <cell r="AW142">
            <v>3528</v>
          </cell>
          <cell r="AX142">
            <v>0</v>
          </cell>
          <cell r="BA142">
            <v>120</v>
          </cell>
          <cell r="BB142">
            <v>11248</v>
          </cell>
          <cell r="BH142">
            <v>11248</v>
          </cell>
          <cell r="BJ142">
            <v>216233</v>
          </cell>
          <cell r="BK142">
            <v>141101</v>
          </cell>
          <cell r="BL142">
            <v>69488</v>
          </cell>
          <cell r="BM142">
            <v>5644</v>
          </cell>
          <cell r="BN142">
            <v>862278</v>
          </cell>
        </row>
        <row r="143">
          <cell r="A143">
            <v>133</v>
          </cell>
          <cell r="B143" t="str">
            <v>006016</v>
          </cell>
          <cell r="C143" t="str">
            <v>绥宁县交通质监所</v>
          </cell>
          <cell r="D143">
            <v>2140101</v>
          </cell>
          <cell r="E143" t="str">
            <v>214</v>
          </cell>
          <cell r="F143">
            <v>1</v>
          </cell>
          <cell r="G143">
            <v>7</v>
          </cell>
          <cell r="H143">
            <v>6</v>
          </cell>
          <cell r="J143">
            <v>6</v>
          </cell>
          <cell r="K143">
            <v>19207</v>
          </cell>
          <cell r="P143">
            <v>6</v>
          </cell>
          <cell r="S143">
            <v>6</v>
          </cell>
          <cell r="T143">
            <v>21055</v>
          </cell>
          <cell r="V143">
            <v>1</v>
          </cell>
          <cell r="X143">
            <v>5000</v>
          </cell>
          <cell r="Y143">
            <v>601943</v>
          </cell>
          <cell r="Z143">
            <v>427736</v>
          </cell>
          <cell r="AA143">
            <v>76097</v>
          </cell>
          <cell r="AB143">
            <v>52452</v>
          </cell>
          <cell r="AC143">
            <v>0</v>
          </cell>
          <cell r="AD143">
            <v>45658</v>
          </cell>
          <cell r="AE143">
            <v>533578</v>
          </cell>
          <cell r="AF143">
            <v>230484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150000</v>
          </cell>
          <cell r="AM143">
            <v>107436</v>
          </cell>
          <cell r="AN143">
            <v>76097</v>
          </cell>
          <cell r="AO143">
            <v>31339</v>
          </cell>
          <cell r="AR143">
            <v>45658</v>
          </cell>
          <cell r="AT143">
            <v>39752</v>
          </cell>
          <cell r="AU143">
            <v>30000</v>
          </cell>
          <cell r="AV143">
            <v>7610</v>
          </cell>
          <cell r="AW143">
            <v>1902</v>
          </cell>
          <cell r="AX143">
            <v>0</v>
          </cell>
          <cell r="BA143">
            <v>240</v>
          </cell>
          <cell r="BB143">
            <v>28613</v>
          </cell>
          <cell r="BD143">
            <v>2880</v>
          </cell>
          <cell r="BG143">
            <v>4620</v>
          </cell>
          <cell r="BH143">
            <v>21113</v>
          </cell>
          <cell r="BJ143">
            <v>131593</v>
          </cell>
          <cell r="BK143">
            <v>76097</v>
          </cell>
          <cell r="BL143">
            <v>52452</v>
          </cell>
          <cell r="BM143">
            <v>3044</v>
          </cell>
          <cell r="BN143">
            <v>470350</v>
          </cell>
        </row>
        <row r="144">
          <cell r="A144">
            <v>134</v>
          </cell>
          <cell r="B144" t="str">
            <v>006017</v>
          </cell>
          <cell r="C144" t="str">
            <v>绥宁县公路管理局</v>
          </cell>
          <cell r="D144">
            <v>2140101</v>
          </cell>
          <cell r="E144" t="str">
            <v>214</v>
          </cell>
          <cell r="F144">
            <v>1</v>
          </cell>
          <cell r="G144">
            <v>122</v>
          </cell>
          <cell r="H144">
            <v>100</v>
          </cell>
          <cell r="J144">
            <v>100</v>
          </cell>
          <cell r="K144">
            <v>283784</v>
          </cell>
          <cell r="M144">
            <v>9240</v>
          </cell>
          <cell r="P144">
            <v>141</v>
          </cell>
          <cell r="S144">
            <v>141</v>
          </cell>
          <cell r="T144">
            <v>466911</v>
          </cell>
          <cell r="U144">
            <v>19</v>
          </cell>
          <cell r="V144">
            <v>34</v>
          </cell>
          <cell r="X144">
            <v>5000</v>
          </cell>
          <cell r="Y144">
            <v>9861580</v>
          </cell>
          <cell r="Z144">
            <v>7015031</v>
          </cell>
          <cell r="AA144">
            <v>1181082</v>
          </cell>
          <cell r="AB144">
            <v>956818</v>
          </cell>
          <cell r="AC144">
            <v>0</v>
          </cell>
          <cell r="AD144">
            <v>708649</v>
          </cell>
          <cell r="AE144">
            <v>8393452</v>
          </cell>
          <cell r="AF144">
            <v>3405408</v>
          </cell>
          <cell r="AG144">
            <v>110880</v>
          </cell>
          <cell r="AH144">
            <v>0</v>
          </cell>
          <cell r="AI144">
            <v>0</v>
          </cell>
          <cell r="AJ144">
            <v>110880</v>
          </cell>
          <cell r="AK144">
            <v>0</v>
          </cell>
          <cell r="AL144">
            <v>2500000</v>
          </cell>
          <cell r="AM144">
            <v>1668515</v>
          </cell>
          <cell r="AN144">
            <v>1181082</v>
          </cell>
          <cell r="AO144">
            <v>487433</v>
          </cell>
          <cell r="AR144">
            <v>708649</v>
          </cell>
          <cell r="AT144">
            <v>693275</v>
          </cell>
          <cell r="AU144">
            <v>500000</v>
          </cell>
          <cell r="AV144">
            <v>118108</v>
          </cell>
          <cell r="AW144">
            <v>29527</v>
          </cell>
          <cell r="AX144">
            <v>0</v>
          </cell>
          <cell r="AY144">
            <v>40000</v>
          </cell>
          <cell r="BA144">
            <v>5640</v>
          </cell>
          <cell r="BB144">
            <v>774853</v>
          </cell>
          <cell r="BD144">
            <v>31680</v>
          </cell>
          <cell r="BE144">
            <v>11568</v>
          </cell>
          <cell r="BF144">
            <v>112820</v>
          </cell>
          <cell r="BG144">
            <v>149400</v>
          </cell>
          <cell r="BH144">
            <v>469385</v>
          </cell>
          <cell r="BJ144">
            <v>2185143</v>
          </cell>
          <cell r="BK144">
            <v>1181082</v>
          </cell>
          <cell r="BL144">
            <v>956818</v>
          </cell>
          <cell r="BM144">
            <v>47243</v>
          </cell>
          <cell r="BN144">
            <v>7676437</v>
          </cell>
        </row>
        <row r="145">
          <cell r="A145">
            <v>135</v>
          </cell>
          <cell r="B145" t="str">
            <v>006018</v>
          </cell>
          <cell r="C145" t="str">
            <v>绥宁县路管站</v>
          </cell>
          <cell r="D145">
            <v>2140101</v>
          </cell>
          <cell r="E145" t="str">
            <v>214</v>
          </cell>
          <cell r="F145">
            <v>2</v>
          </cell>
          <cell r="G145">
            <v>15</v>
          </cell>
          <cell r="H145">
            <v>22</v>
          </cell>
          <cell r="J145">
            <v>22</v>
          </cell>
          <cell r="K145">
            <v>62604</v>
          </cell>
          <cell r="P145">
            <v>12</v>
          </cell>
          <cell r="S145">
            <v>12</v>
          </cell>
          <cell r="T145">
            <v>43093</v>
          </cell>
          <cell r="V145">
            <v>1</v>
          </cell>
          <cell r="X145">
            <v>5000</v>
          </cell>
          <cell r="Y145">
            <v>2049328</v>
          </cell>
          <cell r="Z145">
            <v>1482359</v>
          </cell>
          <cell r="AA145">
            <v>260250</v>
          </cell>
          <cell r="AB145">
            <v>0</v>
          </cell>
          <cell r="AC145">
            <v>150569</v>
          </cell>
          <cell r="AD145">
            <v>156150</v>
          </cell>
          <cell r="AE145">
            <v>1825048</v>
          </cell>
          <cell r="AF145">
            <v>751248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550000</v>
          </cell>
          <cell r="AM145">
            <v>367650</v>
          </cell>
          <cell r="AN145">
            <v>260250</v>
          </cell>
          <cell r="AO145">
            <v>107400</v>
          </cell>
          <cell r="AR145">
            <v>156150</v>
          </cell>
          <cell r="AT145">
            <v>143011</v>
          </cell>
          <cell r="AU145">
            <v>110000</v>
          </cell>
          <cell r="AV145">
            <v>26025</v>
          </cell>
          <cell r="AW145">
            <v>6506</v>
          </cell>
          <cell r="AX145">
            <v>0</v>
          </cell>
          <cell r="BA145">
            <v>480</v>
          </cell>
          <cell r="BB145">
            <v>81269</v>
          </cell>
          <cell r="BD145">
            <v>2880</v>
          </cell>
          <cell r="BF145">
            <v>30120</v>
          </cell>
          <cell r="BG145">
            <v>5100</v>
          </cell>
          <cell r="BH145">
            <v>43169</v>
          </cell>
          <cell r="BJ145">
            <v>421229</v>
          </cell>
          <cell r="BK145">
            <v>260250</v>
          </cell>
          <cell r="BL145">
            <v>150569</v>
          </cell>
          <cell r="BM145">
            <v>10410</v>
          </cell>
          <cell r="BN145">
            <v>1628099</v>
          </cell>
        </row>
        <row r="146">
          <cell r="A146">
            <v>136</v>
          </cell>
          <cell r="B146" t="str">
            <v>006023</v>
          </cell>
          <cell r="C146" t="str">
            <v>绥宁县发展和改革局</v>
          </cell>
          <cell r="D146">
            <v>2010401</v>
          </cell>
          <cell r="E146" t="str">
            <v>201</v>
          </cell>
          <cell r="F146">
            <v>1</v>
          </cell>
          <cell r="G146">
            <v>37</v>
          </cell>
          <cell r="H146">
            <v>52</v>
          </cell>
          <cell r="I146">
            <v>34</v>
          </cell>
          <cell r="J146">
            <v>18</v>
          </cell>
          <cell r="K146">
            <v>159439</v>
          </cell>
          <cell r="L146">
            <v>113762</v>
          </cell>
          <cell r="N146">
            <v>23550</v>
          </cell>
          <cell r="P146">
            <v>17</v>
          </cell>
          <cell r="R146">
            <v>0</v>
          </cell>
          <cell r="S146">
            <v>17</v>
          </cell>
          <cell r="T146">
            <v>66293</v>
          </cell>
          <cell r="U146">
            <v>0</v>
          </cell>
          <cell r="V146">
            <v>1</v>
          </cell>
          <cell r="W146">
            <v>0</v>
          </cell>
          <cell r="X146">
            <v>5000</v>
          </cell>
          <cell r="Y146">
            <v>5280359</v>
          </cell>
          <cell r="Z146">
            <v>3916356</v>
          </cell>
          <cell r="AA146">
            <v>645006</v>
          </cell>
          <cell r="AB146">
            <v>331993</v>
          </cell>
          <cell r="AC146">
            <v>0</v>
          </cell>
          <cell r="AD146">
            <v>387004</v>
          </cell>
          <cell r="AE146">
            <v>4522842</v>
          </cell>
          <cell r="AF146">
            <v>1913268</v>
          </cell>
          <cell r="AG146">
            <v>748000</v>
          </cell>
          <cell r="AH146">
            <v>748000</v>
          </cell>
          <cell r="AI146">
            <v>0</v>
          </cell>
          <cell r="AJ146">
            <v>0</v>
          </cell>
          <cell r="AK146">
            <v>113762</v>
          </cell>
          <cell r="AL146">
            <v>450000</v>
          </cell>
          <cell r="AM146">
            <v>910808</v>
          </cell>
          <cell r="AN146">
            <v>645006</v>
          </cell>
          <cell r="AO146">
            <v>265802</v>
          </cell>
          <cell r="AP146">
            <v>0</v>
          </cell>
          <cell r="AQ146">
            <v>0</v>
          </cell>
          <cell r="AR146">
            <v>387004</v>
          </cell>
          <cell r="AS146">
            <v>0</v>
          </cell>
          <cell r="AT146">
            <v>687906</v>
          </cell>
          <cell r="AU146">
            <v>260000</v>
          </cell>
          <cell r="AV146">
            <v>64501</v>
          </cell>
          <cell r="AW146">
            <v>16125</v>
          </cell>
          <cell r="AX146">
            <v>282600</v>
          </cell>
          <cell r="AY146">
            <v>64000</v>
          </cell>
          <cell r="AZ146">
            <v>0</v>
          </cell>
          <cell r="BA146">
            <v>680</v>
          </cell>
          <cell r="BB146">
            <v>69611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3420</v>
          </cell>
          <cell r="BH146">
            <v>66191</v>
          </cell>
          <cell r="BI146">
            <v>0</v>
          </cell>
          <cell r="BJ146">
            <v>1002799</v>
          </cell>
          <cell r="BK146">
            <v>645006</v>
          </cell>
          <cell r="BL146">
            <v>331993</v>
          </cell>
          <cell r="BM146">
            <v>25800</v>
          </cell>
          <cell r="BN146">
            <v>4277560</v>
          </cell>
        </row>
        <row r="147">
          <cell r="A147">
            <v>137</v>
          </cell>
          <cell r="B147" t="str">
            <v>006024</v>
          </cell>
          <cell r="C147" t="str">
            <v>绥宁县建设质监站</v>
          </cell>
          <cell r="D147">
            <v>2120101</v>
          </cell>
          <cell r="E147" t="str">
            <v>212</v>
          </cell>
          <cell r="F147">
            <v>2</v>
          </cell>
          <cell r="G147">
            <v>6</v>
          </cell>
          <cell r="H147">
            <v>12</v>
          </cell>
          <cell r="J147">
            <v>12</v>
          </cell>
          <cell r="K147">
            <v>36222</v>
          </cell>
          <cell r="P147">
            <v>2</v>
          </cell>
          <cell r="S147">
            <v>2</v>
          </cell>
          <cell r="T147">
            <v>7558</v>
          </cell>
          <cell r="V147">
            <v>1</v>
          </cell>
          <cell r="X147">
            <v>5000</v>
          </cell>
          <cell r="Y147">
            <v>1122392</v>
          </cell>
          <cell r="Z147">
            <v>819170</v>
          </cell>
          <cell r="AA147">
            <v>146933</v>
          </cell>
          <cell r="AB147">
            <v>0</v>
          </cell>
          <cell r="AC147">
            <v>68129</v>
          </cell>
          <cell r="AD147">
            <v>88160</v>
          </cell>
          <cell r="AE147">
            <v>1030330</v>
          </cell>
          <cell r="AF147">
            <v>434664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300000</v>
          </cell>
          <cell r="AM147">
            <v>207506</v>
          </cell>
          <cell r="AN147">
            <v>146933</v>
          </cell>
          <cell r="AO147">
            <v>60573</v>
          </cell>
          <cell r="AR147">
            <v>88160</v>
          </cell>
          <cell r="AT147">
            <v>78446</v>
          </cell>
          <cell r="AU147">
            <v>60000</v>
          </cell>
          <cell r="AV147">
            <v>14693</v>
          </cell>
          <cell r="AW147">
            <v>3673</v>
          </cell>
          <cell r="AX147">
            <v>0</v>
          </cell>
          <cell r="BA147">
            <v>80</v>
          </cell>
          <cell r="BB147">
            <v>13616</v>
          </cell>
          <cell r="BD147">
            <v>960</v>
          </cell>
          <cell r="BG147">
            <v>5100</v>
          </cell>
          <cell r="BH147">
            <v>7556</v>
          </cell>
          <cell r="BJ147">
            <v>220939</v>
          </cell>
          <cell r="BK147">
            <v>146933</v>
          </cell>
          <cell r="BL147">
            <v>68129</v>
          </cell>
          <cell r="BM147">
            <v>5877</v>
          </cell>
          <cell r="BN147">
            <v>901453</v>
          </cell>
        </row>
        <row r="148">
          <cell r="A148">
            <v>138</v>
          </cell>
          <cell r="B148" t="str">
            <v>006025</v>
          </cell>
          <cell r="C148" t="str">
            <v>绥宁县国土资源局</v>
          </cell>
          <cell r="D148">
            <v>2200101</v>
          </cell>
          <cell r="E148" t="str">
            <v>220</v>
          </cell>
          <cell r="F148">
            <v>1</v>
          </cell>
          <cell r="G148">
            <v>114</v>
          </cell>
          <cell r="H148">
            <v>120</v>
          </cell>
          <cell r="I148">
            <v>120</v>
          </cell>
          <cell r="K148">
            <v>282854</v>
          </cell>
          <cell r="L148">
            <v>282854</v>
          </cell>
          <cell r="M148">
            <v>11320</v>
          </cell>
          <cell r="N148">
            <v>22600</v>
          </cell>
          <cell r="P148">
            <v>24</v>
          </cell>
          <cell r="Q148">
            <v>0</v>
          </cell>
          <cell r="R148">
            <v>0</v>
          </cell>
          <cell r="S148">
            <v>24</v>
          </cell>
          <cell r="T148">
            <v>90919</v>
          </cell>
          <cell r="U148">
            <v>1</v>
          </cell>
          <cell r="V148">
            <v>3</v>
          </cell>
          <cell r="X148">
            <v>5000</v>
          </cell>
          <cell r="Y148">
            <v>10629592</v>
          </cell>
          <cell r="Z148">
            <v>7993870</v>
          </cell>
          <cell r="AA148">
            <v>1263420</v>
          </cell>
          <cell r="AB148">
            <v>614250</v>
          </cell>
          <cell r="AC148">
            <v>0</v>
          </cell>
          <cell r="AD148">
            <v>758052</v>
          </cell>
          <cell r="AE148">
            <v>8997782</v>
          </cell>
          <cell r="AF148">
            <v>3394248</v>
          </cell>
          <cell r="AG148">
            <v>2775840</v>
          </cell>
          <cell r="AH148">
            <v>2640000</v>
          </cell>
          <cell r="AI148">
            <v>0</v>
          </cell>
          <cell r="AJ148">
            <v>135840</v>
          </cell>
          <cell r="AK148">
            <v>282854</v>
          </cell>
          <cell r="AL148">
            <v>0</v>
          </cell>
          <cell r="AM148">
            <v>1786788</v>
          </cell>
          <cell r="AN148">
            <v>1263420</v>
          </cell>
          <cell r="AO148">
            <v>523368</v>
          </cell>
          <cell r="AR148">
            <v>758052</v>
          </cell>
          <cell r="AT148">
            <v>1510088</v>
          </cell>
          <cell r="AU148">
            <v>600000</v>
          </cell>
          <cell r="AV148">
            <v>126342</v>
          </cell>
          <cell r="AW148">
            <v>31586</v>
          </cell>
          <cell r="AX148">
            <v>271200</v>
          </cell>
          <cell r="AY148">
            <v>480000</v>
          </cell>
          <cell r="BA148">
            <v>960</v>
          </cell>
          <cell r="BB148">
            <v>121722</v>
          </cell>
          <cell r="BD148">
            <v>11520</v>
          </cell>
          <cell r="BE148">
            <v>6960</v>
          </cell>
          <cell r="BG148">
            <v>12360</v>
          </cell>
          <cell r="BH148">
            <v>90882</v>
          </cell>
          <cell r="BJ148">
            <v>1928206</v>
          </cell>
          <cell r="BK148">
            <v>1263420</v>
          </cell>
          <cell r="BL148">
            <v>614250</v>
          </cell>
          <cell r="BM148">
            <v>50536</v>
          </cell>
          <cell r="BN148">
            <v>8701386</v>
          </cell>
        </row>
        <row r="149">
          <cell r="A149">
            <v>139</v>
          </cell>
          <cell r="B149" t="str">
            <v>006026</v>
          </cell>
          <cell r="C149" t="str">
            <v>绥宁县总工会</v>
          </cell>
          <cell r="D149">
            <v>2012906</v>
          </cell>
          <cell r="E149" t="str">
            <v>201</v>
          </cell>
          <cell r="F149">
            <v>1</v>
          </cell>
          <cell r="H149">
            <v>0</v>
          </cell>
          <cell r="P149">
            <v>6</v>
          </cell>
          <cell r="S149">
            <v>6</v>
          </cell>
          <cell r="T149">
            <v>24574</v>
          </cell>
          <cell r="X149">
            <v>5000</v>
          </cell>
          <cell r="Y149">
            <v>28331</v>
          </cell>
          <cell r="Z149">
            <v>3840</v>
          </cell>
          <cell r="AA149">
            <v>0</v>
          </cell>
          <cell r="AB149">
            <v>24491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>
            <v>0</v>
          </cell>
          <cell r="AT149">
            <v>240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BA149">
            <v>240</v>
          </cell>
          <cell r="BB149">
            <v>28091</v>
          </cell>
          <cell r="BH149">
            <v>24491</v>
          </cell>
          <cell r="BI149">
            <v>3600</v>
          </cell>
          <cell r="BJ149">
            <v>24491</v>
          </cell>
          <cell r="BK149">
            <v>0</v>
          </cell>
          <cell r="BL149">
            <v>24491</v>
          </cell>
          <cell r="BM149">
            <v>0</v>
          </cell>
          <cell r="BN149">
            <v>3840</v>
          </cell>
        </row>
        <row r="150">
          <cell r="A150">
            <v>140</v>
          </cell>
          <cell r="B150" t="str">
            <v>006034</v>
          </cell>
          <cell r="C150" t="str">
            <v>绥宁县城投办</v>
          </cell>
          <cell r="D150">
            <v>2120101</v>
          </cell>
          <cell r="E150" t="str">
            <v>212</v>
          </cell>
          <cell r="F150">
            <v>1</v>
          </cell>
          <cell r="G150">
            <v>6</v>
          </cell>
          <cell r="H150">
            <v>7</v>
          </cell>
          <cell r="I150">
            <v>5</v>
          </cell>
          <cell r="J150">
            <v>2</v>
          </cell>
          <cell r="K150">
            <v>22493</v>
          </cell>
          <cell r="L150">
            <v>15366</v>
          </cell>
          <cell r="P150">
            <v>0</v>
          </cell>
          <cell r="S150">
            <v>0</v>
          </cell>
          <cell r="T150">
            <v>0</v>
          </cell>
          <cell r="X150">
            <v>5000</v>
          </cell>
          <cell r="Y150">
            <v>670577</v>
          </cell>
          <cell r="Z150">
            <v>491414</v>
          </cell>
          <cell r="AA150">
            <v>89056</v>
          </cell>
          <cell r="AB150">
            <v>36673</v>
          </cell>
          <cell r="AC150">
            <v>0</v>
          </cell>
          <cell r="AD150">
            <v>53434</v>
          </cell>
          <cell r="AE150">
            <v>624445</v>
          </cell>
          <cell r="AF150">
            <v>269916</v>
          </cell>
          <cell r="AG150">
            <v>110000</v>
          </cell>
          <cell r="AH150">
            <v>110000</v>
          </cell>
          <cell r="AI150">
            <v>0</v>
          </cell>
          <cell r="AJ150">
            <v>0</v>
          </cell>
          <cell r="AK150">
            <v>15366</v>
          </cell>
          <cell r="AL150">
            <v>50000</v>
          </cell>
          <cell r="AM150">
            <v>125729</v>
          </cell>
          <cell r="AN150">
            <v>89056</v>
          </cell>
          <cell r="AO150">
            <v>36673</v>
          </cell>
          <cell r="AR150">
            <v>53434</v>
          </cell>
          <cell r="AT150">
            <v>46132</v>
          </cell>
          <cell r="AU150">
            <v>35000</v>
          </cell>
          <cell r="AV150">
            <v>8906</v>
          </cell>
          <cell r="AW150">
            <v>2226</v>
          </cell>
          <cell r="AX150">
            <v>0</v>
          </cell>
          <cell r="BA150">
            <v>0</v>
          </cell>
          <cell r="BB150">
            <v>0</v>
          </cell>
          <cell r="BH150">
            <v>0</v>
          </cell>
          <cell r="BJ150">
            <v>129291</v>
          </cell>
          <cell r="BK150">
            <v>89056</v>
          </cell>
          <cell r="BL150">
            <v>36673</v>
          </cell>
          <cell r="BM150">
            <v>3562</v>
          </cell>
          <cell r="BN150">
            <v>541286</v>
          </cell>
        </row>
        <row r="151">
          <cell r="A151">
            <v>141</v>
          </cell>
          <cell r="B151" t="str">
            <v>006049</v>
          </cell>
          <cell r="C151" t="str">
            <v>绥宁县客运办</v>
          </cell>
          <cell r="D151">
            <v>2120101</v>
          </cell>
          <cell r="E151" t="str">
            <v>212</v>
          </cell>
          <cell r="F151">
            <v>2</v>
          </cell>
          <cell r="H151">
            <v>0</v>
          </cell>
          <cell r="P151">
            <v>0</v>
          </cell>
          <cell r="S151">
            <v>0</v>
          </cell>
          <cell r="T151">
            <v>0</v>
          </cell>
          <cell r="W151">
            <v>4</v>
          </cell>
          <cell r="Y151">
            <v>50000</v>
          </cell>
          <cell r="Z151">
            <v>50000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50000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Q151">
            <v>50000</v>
          </cell>
          <cell r="AR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BA151">
            <v>0</v>
          </cell>
          <cell r="BB151">
            <v>0</v>
          </cell>
          <cell r="BH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50000</v>
          </cell>
        </row>
        <row r="152">
          <cell r="A152">
            <v>142</v>
          </cell>
          <cell r="B152" t="str">
            <v>006063</v>
          </cell>
          <cell r="C152" t="str">
            <v>绥宁县渣土管理所</v>
          </cell>
          <cell r="D152">
            <v>2120101</v>
          </cell>
          <cell r="E152" t="str">
            <v>212</v>
          </cell>
          <cell r="F152">
            <v>2</v>
          </cell>
          <cell r="G152">
            <v>2</v>
          </cell>
          <cell r="H152">
            <v>19</v>
          </cell>
          <cell r="J152">
            <v>19</v>
          </cell>
          <cell r="K152">
            <v>39181</v>
          </cell>
          <cell r="P152">
            <v>0</v>
          </cell>
          <cell r="S152">
            <v>0</v>
          </cell>
          <cell r="T152">
            <v>0</v>
          </cell>
          <cell r="X152">
            <v>5000</v>
          </cell>
          <cell r="Y152">
            <v>1444720</v>
          </cell>
          <cell r="Z152">
            <v>1063801</v>
          </cell>
          <cell r="AA152">
            <v>189034</v>
          </cell>
          <cell r="AB152">
            <v>0</v>
          </cell>
          <cell r="AC152">
            <v>78464</v>
          </cell>
          <cell r="AD152">
            <v>113421</v>
          </cell>
          <cell r="AE152">
            <v>1326091</v>
          </cell>
          <cell r="AF152">
            <v>470172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475000</v>
          </cell>
          <cell r="AM152">
            <v>267498</v>
          </cell>
          <cell r="AN152">
            <v>189034</v>
          </cell>
          <cell r="AO152">
            <v>78464</v>
          </cell>
          <cell r="AR152">
            <v>113421</v>
          </cell>
          <cell r="AT152">
            <v>118629</v>
          </cell>
          <cell r="AU152">
            <v>95000</v>
          </cell>
          <cell r="AV152">
            <v>18903</v>
          </cell>
          <cell r="AW152">
            <v>4726</v>
          </cell>
          <cell r="AX152">
            <v>0</v>
          </cell>
          <cell r="BA152">
            <v>0</v>
          </cell>
          <cell r="BB152">
            <v>0</v>
          </cell>
          <cell r="BH152">
            <v>0</v>
          </cell>
          <cell r="BJ152">
            <v>275059</v>
          </cell>
          <cell r="BK152">
            <v>189034</v>
          </cell>
          <cell r="BL152">
            <v>78464</v>
          </cell>
          <cell r="BM152">
            <v>7561</v>
          </cell>
          <cell r="BN152">
            <v>1169661</v>
          </cell>
        </row>
        <row r="153">
          <cell r="A153">
            <v>143</v>
          </cell>
          <cell r="B153" t="str">
            <v>006064</v>
          </cell>
          <cell r="C153" t="str">
            <v>绥宁县地方海事处</v>
          </cell>
          <cell r="D153">
            <v>2140101</v>
          </cell>
          <cell r="E153" t="str">
            <v>214</v>
          </cell>
          <cell r="F153">
            <v>2</v>
          </cell>
          <cell r="G153">
            <v>10</v>
          </cell>
          <cell r="H153">
            <v>10</v>
          </cell>
          <cell r="J153">
            <v>10</v>
          </cell>
          <cell r="K153">
            <v>22710</v>
          </cell>
          <cell r="P153">
            <v>0</v>
          </cell>
          <cell r="S153">
            <v>0</v>
          </cell>
          <cell r="T153">
            <v>0</v>
          </cell>
          <cell r="X153">
            <v>5000</v>
          </cell>
          <cell r="Y153">
            <v>796091</v>
          </cell>
          <cell r="Z153">
            <v>585583</v>
          </cell>
          <cell r="AA153">
            <v>104504</v>
          </cell>
          <cell r="AB153">
            <v>0</v>
          </cell>
          <cell r="AC153">
            <v>43302</v>
          </cell>
          <cell r="AD153">
            <v>62702</v>
          </cell>
          <cell r="AE153">
            <v>733028</v>
          </cell>
          <cell r="AF153">
            <v>272520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250000</v>
          </cell>
          <cell r="AM153">
            <v>147806</v>
          </cell>
          <cell r="AN153">
            <v>104504</v>
          </cell>
          <cell r="AO153">
            <v>43302</v>
          </cell>
          <cell r="AR153">
            <v>62702</v>
          </cell>
          <cell r="AT153">
            <v>63063</v>
          </cell>
          <cell r="AU153">
            <v>50000</v>
          </cell>
          <cell r="AV153">
            <v>10450</v>
          </cell>
          <cell r="AW153">
            <v>2613</v>
          </cell>
          <cell r="AX153">
            <v>0</v>
          </cell>
          <cell r="BA153">
            <v>0</v>
          </cell>
          <cell r="BB153">
            <v>0</v>
          </cell>
          <cell r="BH153">
            <v>0</v>
          </cell>
          <cell r="BJ153">
            <v>151986</v>
          </cell>
          <cell r="BK153">
            <v>104504</v>
          </cell>
          <cell r="BL153">
            <v>43302</v>
          </cell>
          <cell r="BM153">
            <v>4180</v>
          </cell>
          <cell r="BN153">
            <v>644105</v>
          </cell>
        </row>
        <row r="154">
          <cell r="A154">
            <v>144</v>
          </cell>
          <cell r="B154" t="str">
            <v>006067</v>
          </cell>
          <cell r="C154" t="str">
            <v>邵阳市公路局超限检测站</v>
          </cell>
          <cell r="D154">
            <v>2140101</v>
          </cell>
          <cell r="E154" t="str">
            <v>214</v>
          </cell>
          <cell r="F154">
            <v>1</v>
          </cell>
          <cell r="G154">
            <v>30</v>
          </cell>
          <cell r="H154">
            <v>29</v>
          </cell>
          <cell r="J154">
            <v>29</v>
          </cell>
          <cell r="K154">
            <v>72536</v>
          </cell>
          <cell r="M154">
            <v>8980</v>
          </cell>
          <cell r="P154">
            <v>0</v>
          </cell>
          <cell r="S154">
            <v>0</v>
          </cell>
          <cell r="T154">
            <v>0</v>
          </cell>
          <cell r="V154">
            <v>1</v>
          </cell>
          <cell r="X154">
            <v>5000</v>
          </cell>
          <cell r="Y154">
            <v>2535701</v>
          </cell>
          <cell r="Z154">
            <v>1893178</v>
          </cell>
          <cell r="AA154">
            <v>319086</v>
          </cell>
          <cell r="AB154">
            <v>131985</v>
          </cell>
          <cell r="AC154">
            <v>0</v>
          </cell>
          <cell r="AD154">
            <v>191452</v>
          </cell>
          <cell r="AE154">
            <v>2345715</v>
          </cell>
          <cell r="AF154">
            <v>870432</v>
          </cell>
          <cell r="AG154">
            <v>107760</v>
          </cell>
          <cell r="AH154">
            <v>0</v>
          </cell>
          <cell r="AI154">
            <v>0</v>
          </cell>
          <cell r="AJ154">
            <v>107760</v>
          </cell>
          <cell r="AK154">
            <v>0</v>
          </cell>
          <cell r="AL154">
            <v>725000</v>
          </cell>
          <cell r="AM154">
            <v>451071</v>
          </cell>
          <cell r="AN154">
            <v>319086</v>
          </cell>
          <cell r="AO154">
            <v>131985</v>
          </cell>
          <cell r="AR154">
            <v>191452</v>
          </cell>
          <cell r="AT154">
            <v>184886</v>
          </cell>
          <cell r="AU154">
            <v>145000</v>
          </cell>
          <cell r="AV154">
            <v>31909</v>
          </cell>
          <cell r="AW154">
            <v>7977</v>
          </cell>
          <cell r="AX154">
            <v>0</v>
          </cell>
          <cell r="BA154">
            <v>0</v>
          </cell>
          <cell r="BB154">
            <v>5100</v>
          </cell>
          <cell r="BG154">
            <v>5100</v>
          </cell>
          <cell r="BH154">
            <v>0</v>
          </cell>
          <cell r="BJ154">
            <v>463834</v>
          </cell>
          <cell r="BK154">
            <v>319086</v>
          </cell>
          <cell r="BL154">
            <v>131985</v>
          </cell>
          <cell r="BM154">
            <v>12763</v>
          </cell>
          <cell r="BN154">
            <v>2071867</v>
          </cell>
        </row>
        <row r="155">
          <cell r="A155">
            <v>145</v>
          </cell>
          <cell r="E155" t="str">
            <v/>
          </cell>
          <cell r="H155">
            <v>0</v>
          </cell>
          <cell r="AO155">
            <v>0</v>
          </cell>
          <cell r="AR155">
            <v>0</v>
          </cell>
          <cell r="AT155">
            <v>0</v>
          </cell>
          <cell r="BA155">
            <v>0</v>
          </cell>
        </row>
        <row r="156">
          <cell r="A156">
            <v>146</v>
          </cell>
          <cell r="C156" t="str">
            <v>社保股</v>
          </cell>
          <cell r="D156">
            <v>0</v>
          </cell>
          <cell r="E156" t="str">
            <v>0</v>
          </cell>
          <cell r="G156">
            <v>276</v>
          </cell>
          <cell r="H156">
            <v>306</v>
          </cell>
          <cell r="I156">
            <v>163</v>
          </cell>
          <cell r="J156">
            <v>143</v>
          </cell>
          <cell r="K156">
            <v>869808</v>
          </cell>
          <cell r="L156">
            <v>463025</v>
          </cell>
          <cell r="M156">
            <v>0</v>
          </cell>
          <cell r="N156">
            <v>104150</v>
          </cell>
          <cell r="O156">
            <v>0</v>
          </cell>
          <cell r="P156">
            <v>152</v>
          </cell>
          <cell r="Q156">
            <v>1</v>
          </cell>
          <cell r="R156">
            <v>0</v>
          </cell>
          <cell r="S156">
            <v>151</v>
          </cell>
          <cell r="T156">
            <v>571878</v>
          </cell>
          <cell r="U156">
            <v>0</v>
          </cell>
          <cell r="V156">
            <v>65</v>
          </cell>
          <cell r="W156">
            <v>930</v>
          </cell>
          <cell r="X156">
            <v>65000</v>
          </cell>
          <cell r="Y156">
            <v>46527507</v>
          </cell>
          <cell r="Z156">
            <v>38685117</v>
          </cell>
          <cell r="AA156">
            <v>3612344</v>
          </cell>
          <cell r="AB156">
            <v>1503876</v>
          </cell>
          <cell r="AC156">
            <v>558764</v>
          </cell>
          <cell r="AD156">
            <v>2167406</v>
          </cell>
          <cell r="AE156">
            <v>42081547</v>
          </cell>
          <cell r="AF156">
            <v>10437696</v>
          </cell>
          <cell r="AG156">
            <v>3586000</v>
          </cell>
          <cell r="AH156">
            <v>3586000</v>
          </cell>
          <cell r="AI156">
            <v>0</v>
          </cell>
          <cell r="AJ156">
            <v>0</v>
          </cell>
          <cell r="AK156">
            <v>463025</v>
          </cell>
          <cell r="AL156">
            <v>3575000</v>
          </cell>
          <cell r="AM156">
            <v>5103182</v>
          </cell>
          <cell r="AN156">
            <v>3612344</v>
          </cell>
          <cell r="AO156">
            <v>1490838</v>
          </cell>
          <cell r="AP156">
            <v>0</v>
          </cell>
          <cell r="AQ156">
            <v>16749238</v>
          </cell>
          <cell r="AR156">
            <v>2167406</v>
          </cell>
          <cell r="AS156">
            <v>0</v>
          </cell>
          <cell r="AT156">
            <v>3409638</v>
          </cell>
          <cell r="AU156">
            <v>1510000</v>
          </cell>
          <cell r="AV156">
            <v>357701</v>
          </cell>
          <cell r="AW156">
            <v>89427</v>
          </cell>
          <cell r="AX156">
            <v>1249800</v>
          </cell>
          <cell r="AY156">
            <v>195000</v>
          </cell>
          <cell r="AZ156">
            <v>0</v>
          </cell>
          <cell r="BA156">
            <v>7710</v>
          </cell>
          <cell r="BB156">
            <v>1036322</v>
          </cell>
          <cell r="BC156">
            <v>0</v>
          </cell>
          <cell r="BD156">
            <v>180480</v>
          </cell>
          <cell r="BE156">
            <v>0</v>
          </cell>
          <cell r="BF156">
            <v>0</v>
          </cell>
          <cell r="BG156">
            <v>284040</v>
          </cell>
          <cell r="BH156">
            <v>571802</v>
          </cell>
          <cell r="BI156">
            <v>0</v>
          </cell>
          <cell r="BJ156">
            <v>5744834</v>
          </cell>
          <cell r="BK156">
            <v>3612344</v>
          </cell>
          <cell r="BL156">
            <v>2062640</v>
          </cell>
          <cell r="BM156">
            <v>69850</v>
          </cell>
          <cell r="BN156">
            <v>40782673</v>
          </cell>
        </row>
        <row r="157">
          <cell r="A157">
            <v>147</v>
          </cell>
          <cell r="B157" t="str">
            <v>007001</v>
          </cell>
          <cell r="C157" t="str">
            <v>绥宁县民政局</v>
          </cell>
          <cell r="D157">
            <v>2080201</v>
          </cell>
          <cell r="E157" t="str">
            <v>208</v>
          </cell>
          <cell r="F157">
            <v>1</v>
          </cell>
          <cell r="G157">
            <v>26</v>
          </cell>
          <cell r="H157">
            <v>40</v>
          </cell>
          <cell r="I157">
            <v>14</v>
          </cell>
          <cell r="J157">
            <v>26</v>
          </cell>
          <cell r="K157">
            <v>108125</v>
          </cell>
          <cell r="L157">
            <v>48849</v>
          </cell>
          <cell r="M157">
            <v>0</v>
          </cell>
          <cell r="N157">
            <v>9120</v>
          </cell>
          <cell r="O157">
            <v>0</v>
          </cell>
          <cell r="P157">
            <v>27</v>
          </cell>
          <cell r="Q157">
            <v>0</v>
          </cell>
          <cell r="R157">
            <v>0</v>
          </cell>
          <cell r="S157">
            <v>27</v>
          </cell>
          <cell r="T157">
            <v>104788</v>
          </cell>
          <cell r="U157">
            <v>0</v>
          </cell>
          <cell r="V157">
            <v>6</v>
          </cell>
          <cell r="W157">
            <v>0</v>
          </cell>
          <cell r="X157">
            <v>5000</v>
          </cell>
          <cell r="Y157">
            <v>3737024</v>
          </cell>
          <cell r="Z157">
            <v>2704638</v>
          </cell>
          <cell r="AA157">
            <v>460870</v>
          </cell>
          <cell r="AB157">
            <v>294994</v>
          </cell>
          <cell r="AC157">
            <v>0</v>
          </cell>
          <cell r="AD157">
            <v>276522</v>
          </cell>
          <cell r="AE157">
            <v>3232089</v>
          </cell>
          <cell r="AF157">
            <v>1297500</v>
          </cell>
          <cell r="AG157">
            <v>308000</v>
          </cell>
          <cell r="AH157">
            <v>308000</v>
          </cell>
          <cell r="AI157">
            <v>0</v>
          </cell>
          <cell r="AJ157">
            <v>0</v>
          </cell>
          <cell r="AK157">
            <v>48849</v>
          </cell>
          <cell r="AL157">
            <v>650000</v>
          </cell>
          <cell r="AM157">
            <v>651218</v>
          </cell>
          <cell r="AN157">
            <v>460870</v>
          </cell>
          <cell r="AO157">
            <v>190348</v>
          </cell>
          <cell r="AR157">
            <v>276522</v>
          </cell>
          <cell r="AT157">
            <v>368129</v>
          </cell>
          <cell r="AU157">
            <v>200000</v>
          </cell>
          <cell r="AV157">
            <v>46087</v>
          </cell>
          <cell r="AW157">
            <v>11522</v>
          </cell>
          <cell r="AX157">
            <v>109440</v>
          </cell>
          <cell r="BA157">
            <v>1080</v>
          </cell>
          <cell r="BB157">
            <v>136806</v>
          </cell>
          <cell r="BD157">
            <v>7680</v>
          </cell>
          <cell r="BG157">
            <v>24480</v>
          </cell>
          <cell r="BH157">
            <v>104646</v>
          </cell>
          <cell r="BJ157">
            <v>774298</v>
          </cell>
          <cell r="BK157">
            <v>460870</v>
          </cell>
          <cell r="BL157">
            <v>294994</v>
          </cell>
          <cell r="BM157">
            <v>18434</v>
          </cell>
          <cell r="BN157">
            <v>2962726</v>
          </cell>
        </row>
        <row r="158">
          <cell r="A158">
            <v>148</v>
          </cell>
          <cell r="B158" t="str">
            <v>007002</v>
          </cell>
          <cell r="C158" t="str">
            <v>绥宁县人社局</v>
          </cell>
          <cell r="D158">
            <v>2080101</v>
          </cell>
          <cell r="E158" t="str">
            <v>208</v>
          </cell>
          <cell r="F158">
            <v>1</v>
          </cell>
          <cell r="G158">
            <v>52</v>
          </cell>
          <cell r="H158">
            <v>68</v>
          </cell>
          <cell r="I158">
            <v>53</v>
          </cell>
          <cell r="J158">
            <v>15</v>
          </cell>
          <cell r="K158">
            <v>186302</v>
          </cell>
          <cell r="L158">
            <v>147579</v>
          </cell>
          <cell r="N158">
            <v>31200</v>
          </cell>
          <cell r="P158">
            <v>25</v>
          </cell>
          <cell r="Q158">
            <v>0</v>
          </cell>
          <cell r="R158">
            <v>0</v>
          </cell>
          <cell r="S158">
            <v>25</v>
          </cell>
          <cell r="T158">
            <v>102322</v>
          </cell>
          <cell r="V158">
            <v>2</v>
          </cell>
          <cell r="X158">
            <v>5000</v>
          </cell>
          <cell r="Y158">
            <v>6444168</v>
          </cell>
          <cell r="Z158">
            <v>4762308</v>
          </cell>
          <cell r="AA158">
            <v>784841</v>
          </cell>
          <cell r="AB158">
            <v>426115</v>
          </cell>
          <cell r="AC158">
            <v>0</v>
          </cell>
          <cell r="AD158">
            <v>470904</v>
          </cell>
          <cell r="AE158">
            <v>5504084</v>
          </cell>
          <cell r="AF158">
            <v>2235624</v>
          </cell>
          <cell r="AG158">
            <v>1166000</v>
          </cell>
          <cell r="AH158">
            <v>1166000</v>
          </cell>
          <cell r="AI158">
            <v>0</v>
          </cell>
          <cell r="AJ158">
            <v>0</v>
          </cell>
          <cell r="AK158">
            <v>147579</v>
          </cell>
          <cell r="AL158">
            <v>375000</v>
          </cell>
          <cell r="AM158">
            <v>1108977</v>
          </cell>
          <cell r="AN158">
            <v>784841</v>
          </cell>
          <cell r="AO158">
            <v>324136</v>
          </cell>
          <cell r="AR158">
            <v>470904</v>
          </cell>
          <cell r="AT158">
            <v>813505</v>
          </cell>
          <cell r="AU158">
            <v>340000</v>
          </cell>
          <cell r="AV158">
            <v>78484</v>
          </cell>
          <cell r="AW158">
            <v>19621</v>
          </cell>
          <cell r="AX158">
            <v>374400</v>
          </cell>
          <cell r="BA158">
            <v>1000</v>
          </cell>
          <cell r="BB158">
            <v>126579</v>
          </cell>
          <cell r="BD158">
            <v>14400</v>
          </cell>
          <cell r="BG158">
            <v>10200</v>
          </cell>
          <cell r="BH158">
            <v>101979</v>
          </cell>
          <cell r="BJ158">
            <v>1242349</v>
          </cell>
          <cell r="BK158">
            <v>784841</v>
          </cell>
          <cell r="BL158">
            <v>426115</v>
          </cell>
          <cell r="BM158">
            <v>31393</v>
          </cell>
          <cell r="BN158">
            <v>5201819</v>
          </cell>
        </row>
        <row r="159">
          <cell r="A159">
            <v>149</v>
          </cell>
          <cell r="B159" t="str">
            <v>007003</v>
          </cell>
          <cell r="C159" t="str">
            <v>绥宁县残联</v>
          </cell>
          <cell r="D159">
            <v>2081101</v>
          </cell>
          <cell r="E159" t="str">
            <v>208</v>
          </cell>
          <cell r="F159">
            <v>1</v>
          </cell>
          <cell r="G159">
            <v>6</v>
          </cell>
          <cell r="H159">
            <v>8</v>
          </cell>
          <cell r="I159">
            <v>8</v>
          </cell>
          <cell r="K159">
            <v>27770</v>
          </cell>
          <cell r="L159">
            <v>27770</v>
          </cell>
          <cell r="N159">
            <v>5550</v>
          </cell>
          <cell r="P159">
            <v>2</v>
          </cell>
          <cell r="Q159">
            <v>0</v>
          </cell>
          <cell r="R159">
            <v>0</v>
          </cell>
          <cell r="S159">
            <v>2</v>
          </cell>
          <cell r="T159">
            <v>8277</v>
          </cell>
          <cell r="X159">
            <v>5000</v>
          </cell>
          <cell r="Y159">
            <v>882325</v>
          </cell>
          <cell r="Z159">
            <v>658075</v>
          </cell>
          <cell r="AA159">
            <v>107402</v>
          </cell>
          <cell r="AB159">
            <v>52407</v>
          </cell>
          <cell r="AC159">
            <v>0</v>
          </cell>
          <cell r="AD159">
            <v>64441</v>
          </cell>
          <cell r="AE159">
            <v>753014</v>
          </cell>
          <cell r="AF159">
            <v>333240</v>
          </cell>
          <cell r="AG159">
            <v>176000</v>
          </cell>
          <cell r="AH159">
            <v>176000</v>
          </cell>
          <cell r="AI159">
            <v>0</v>
          </cell>
          <cell r="AJ159">
            <v>0</v>
          </cell>
          <cell r="AK159">
            <v>27770</v>
          </cell>
          <cell r="AL159">
            <v>0</v>
          </cell>
          <cell r="AM159">
            <v>151563</v>
          </cell>
          <cell r="AN159">
            <v>107402</v>
          </cell>
          <cell r="AO159">
            <v>44161</v>
          </cell>
          <cell r="AR159">
            <v>64441</v>
          </cell>
          <cell r="AT159">
            <v>120105</v>
          </cell>
          <cell r="AU159">
            <v>40000</v>
          </cell>
          <cell r="AV159">
            <v>10740</v>
          </cell>
          <cell r="AW159">
            <v>2685</v>
          </cell>
          <cell r="AX159">
            <v>66600</v>
          </cell>
          <cell r="BA159">
            <v>80</v>
          </cell>
          <cell r="BB159">
            <v>9206</v>
          </cell>
          <cell r="BD159">
            <v>960</v>
          </cell>
          <cell r="BH159">
            <v>8246</v>
          </cell>
          <cell r="BJ159">
            <v>164105</v>
          </cell>
          <cell r="BK159">
            <v>107402</v>
          </cell>
          <cell r="BL159">
            <v>52407</v>
          </cell>
          <cell r="BM159">
            <v>4296</v>
          </cell>
          <cell r="BN159">
            <v>718220</v>
          </cell>
        </row>
        <row r="160">
          <cell r="A160">
            <v>150</v>
          </cell>
          <cell r="B160" t="str">
            <v>007004</v>
          </cell>
          <cell r="C160" t="str">
            <v>绥宁县卫生和计划生育局</v>
          </cell>
          <cell r="D160">
            <v>2100101</v>
          </cell>
          <cell r="E160" t="str">
            <v>210</v>
          </cell>
          <cell r="F160">
            <v>1</v>
          </cell>
          <cell r="G160">
            <v>38</v>
          </cell>
          <cell r="H160">
            <v>45</v>
          </cell>
          <cell r="I160">
            <v>27</v>
          </cell>
          <cell r="J160">
            <v>18</v>
          </cell>
          <cell r="K160">
            <v>133613</v>
          </cell>
          <cell r="L160">
            <v>85415</v>
          </cell>
          <cell r="N160">
            <v>18600</v>
          </cell>
          <cell r="P160">
            <v>35</v>
          </cell>
          <cell r="S160">
            <v>35</v>
          </cell>
          <cell r="T160">
            <v>132048</v>
          </cell>
          <cell r="V160">
            <v>1</v>
          </cell>
          <cell r="X160">
            <v>5000</v>
          </cell>
          <cell r="Y160">
            <v>4496305</v>
          </cell>
          <cell r="Z160">
            <v>3264430</v>
          </cell>
          <cell r="AA160">
            <v>546554</v>
          </cell>
          <cell r="AB160">
            <v>357388</v>
          </cell>
          <cell r="AC160">
            <v>0</v>
          </cell>
          <cell r="AD160">
            <v>327933</v>
          </cell>
          <cell r="AE160">
            <v>3832630</v>
          </cell>
          <cell r="AF160">
            <v>1603356</v>
          </cell>
          <cell r="AG160">
            <v>594000</v>
          </cell>
          <cell r="AH160">
            <v>594000</v>
          </cell>
          <cell r="AI160">
            <v>0</v>
          </cell>
          <cell r="AJ160">
            <v>0</v>
          </cell>
          <cell r="AK160">
            <v>85415</v>
          </cell>
          <cell r="AL160">
            <v>450000</v>
          </cell>
          <cell r="AM160">
            <v>771926</v>
          </cell>
          <cell r="AN160">
            <v>546554</v>
          </cell>
          <cell r="AO160">
            <v>225372</v>
          </cell>
          <cell r="AR160">
            <v>327933</v>
          </cell>
          <cell r="AT160">
            <v>517919</v>
          </cell>
          <cell r="AU160">
            <v>225000</v>
          </cell>
          <cell r="AV160">
            <v>54655</v>
          </cell>
          <cell r="AW160">
            <v>13664</v>
          </cell>
          <cell r="AX160">
            <v>223200</v>
          </cell>
          <cell r="BA160">
            <v>1400</v>
          </cell>
          <cell r="BB160">
            <v>145756</v>
          </cell>
          <cell r="BD160">
            <v>8640</v>
          </cell>
          <cell r="BG160">
            <v>5100</v>
          </cell>
          <cell r="BH160">
            <v>132016</v>
          </cell>
          <cell r="BJ160">
            <v>903942</v>
          </cell>
          <cell r="BK160">
            <v>546554</v>
          </cell>
          <cell r="BL160">
            <v>357388</v>
          </cell>
          <cell r="BN160">
            <v>3592363</v>
          </cell>
        </row>
        <row r="161">
          <cell r="A161">
            <v>152</v>
          </cell>
          <cell r="B161" t="str">
            <v>007006</v>
          </cell>
          <cell r="C161" t="str">
            <v>绥宁县妇幼保健计划生育服务中心</v>
          </cell>
          <cell r="D161">
            <v>2100403</v>
          </cell>
          <cell r="E161" t="str">
            <v>210</v>
          </cell>
          <cell r="F161">
            <v>2</v>
          </cell>
          <cell r="G161">
            <v>49</v>
          </cell>
          <cell r="H161">
            <v>36</v>
          </cell>
          <cell r="J161">
            <v>36</v>
          </cell>
          <cell r="K161">
            <v>115410</v>
          </cell>
          <cell r="P161">
            <v>28</v>
          </cell>
          <cell r="Q161">
            <v>0</v>
          </cell>
          <cell r="R161">
            <v>0</v>
          </cell>
          <cell r="S161">
            <v>28</v>
          </cell>
          <cell r="T161">
            <v>100956</v>
          </cell>
          <cell r="V161">
            <v>1</v>
          </cell>
          <cell r="X161">
            <v>5000</v>
          </cell>
          <cell r="Y161">
            <v>3561109</v>
          </cell>
          <cell r="Z161">
            <v>2540623</v>
          </cell>
          <cell r="AA161">
            <v>456984</v>
          </cell>
          <cell r="AB161">
            <v>0</v>
          </cell>
          <cell r="AC161">
            <v>289312</v>
          </cell>
          <cell r="AD161">
            <v>274190</v>
          </cell>
          <cell r="AE161">
            <v>3204288</v>
          </cell>
          <cell r="AF161">
            <v>1384920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900000</v>
          </cell>
          <cell r="AM161">
            <v>645178</v>
          </cell>
          <cell r="AN161">
            <v>456984</v>
          </cell>
          <cell r="AO161">
            <v>188194</v>
          </cell>
          <cell r="AR161">
            <v>274190</v>
          </cell>
          <cell r="AT161">
            <v>238243</v>
          </cell>
          <cell r="AU161">
            <v>180000</v>
          </cell>
          <cell r="AV161">
            <v>45698</v>
          </cell>
          <cell r="AW161">
            <v>11425</v>
          </cell>
          <cell r="AX161">
            <v>0</v>
          </cell>
          <cell r="BA161">
            <v>1120</v>
          </cell>
          <cell r="BB161">
            <v>118578</v>
          </cell>
          <cell r="BD161">
            <v>13440</v>
          </cell>
          <cell r="BG161">
            <v>4020</v>
          </cell>
          <cell r="BH161">
            <v>101118</v>
          </cell>
          <cell r="BJ161">
            <v>746296</v>
          </cell>
          <cell r="BK161">
            <v>456984</v>
          </cell>
          <cell r="BL161">
            <v>289312</v>
          </cell>
          <cell r="BN161">
            <v>2814813</v>
          </cell>
        </row>
        <row r="162">
          <cell r="A162">
            <v>153</v>
          </cell>
          <cell r="B162" t="str">
            <v>007007</v>
          </cell>
          <cell r="C162" t="str">
            <v>绥宁县皮防站</v>
          </cell>
          <cell r="D162">
            <v>2100407</v>
          </cell>
          <cell r="E162" t="str">
            <v>210</v>
          </cell>
          <cell r="F162">
            <v>2</v>
          </cell>
          <cell r="G162">
            <v>6</v>
          </cell>
          <cell r="H162">
            <v>5</v>
          </cell>
          <cell r="J162">
            <v>5</v>
          </cell>
          <cell r="K162">
            <v>16876</v>
          </cell>
          <cell r="P162">
            <v>4</v>
          </cell>
          <cell r="Q162">
            <v>0</v>
          </cell>
          <cell r="S162">
            <v>4</v>
          </cell>
          <cell r="T162">
            <v>14020</v>
          </cell>
          <cell r="V162">
            <v>1</v>
          </cell>
          <cell r="X162">
            <v>5000</v>
          </cell>
          <cell r="Y162">
            <v>512613</v>
          </cell>
          <cell r="Z162">
            <v>366800</v>
          </cell>
          <cell r="AA162">
            <v>65502</v>
          </cell>
          <cell r="AB162">
            <v>0</v>
          </cell>
          <cell r="AC162">
            <v>41010</v>
          </cell>
          <cell r="AD162">
            <v>39301</v>
          </cell>
          <cell r="AE162">
            <v>459266</v>
          </cell>
          <cell r="AF162">
            <v>202512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125000</v>
          </cell>
          <cell r="AM162">
            <v>92453</v>
          </cell>
          <cell r="AN162">
            <v>65502</v>
          </cell>
          <cell r="AO162">
            <v>26951</v>
          </cell>
          <cell r="AR162">
            <v>39301</v>
          </cell>
          <cell r="AT162">
            <v>33348</v>
          </cell>
          <cell r="AU162">
            <v>25000</v>
          </cell>
          <cell r="AV162">
            <v>6550</v>
          </cell>
          <cell r="AW162">
            <v>1638</v>
          </cell>
          <cell r="AX162">
            <v>0</v>
          </cell>
          <cell r="BA162">
            <v>160</v>
          </cell>
          <cell r="BB162">
            <v>19999</v>
          </cell>
          <cell r="BD162">
            <v>1920</v>
          </cell>
          <cell r="BG162">
            <v>4020</v>
          </cell>
          <cell r="BH162">
            <v>14059</v>
          </cell>
          <cell r="BJ162">
            <v>106512</v>
          </cell>
          <cell r="BK162">
            <v>65502</v>
          </cell>
          <cell r="BL162">
            <v>41010</v>
          </cell>
          <cell r="BN162">
            <v>406101</v>
          </cell>
        </row>
        <row r="163">
          <cell r="A163">
            <v>155</v>
          </cell>
          <cell r="B163" t="str">
            <v>007010</v>
          </cell>
          <cell r="C163" t="str">
            <v>绥宁县就业服务局</v>
          </cell>
          <cell r="D163">
            <v>2080101</v>
          </cell>
          <cell r="E163" t="str">
            <v>208</v>
          </cell>
          <cell r="F163">
            <v>1</v>
          </cell>
          <cell r="G163">
            <v>8</v>
          </cell>
          <cell r="H163">
            <v>13</v>
          </cell>
          <cell r="I163">
            <v>13</v>
          </cell>
          <cell r="K163">
            <v>35384</v>
          </cell>
          <cell r="L163">
            <v>35384</v>
          </cell>
          <cell r="N163">
            <v>5850</v>
          </cell>
          <cell r="P163">
            <v>2</v>
          </cell>
          <cell r="Q163">
            <v>0</v>
          </cell>
          <cell r="R163">
            <v>0</v>
          </cell>
          <cell r="S163">
            <v>2</v>
          </cell>
          <cell r="T163">
            <v>3498</v>
          </cell>
          <cell r="V163">
            <v>5</v>
          </cell>
          <cell r="X163">
            <v>5000</v>
          </cell>
          <cell r="Y163">
            <v>1404006</v>
          </cell>
          <cell r="Z163">
            <v>1100002</v>
          </cell>
          <cell r="AA163">
            <v>149198</v>
          </cell>
          <cell r="AB163">
            <v>65287</v>
          </cell>
          <cell r="AC163">
            <v>0</v>
          </cell>
          <cell r="AD163">
            <v>89519</v>
          </cell>
          <cell r="AE163">
            <v>1046338</v>
          </cell>
          <cell r="AF163">
            <v>424608</v>
          </cell>
          <cell r="AG163">
            <v>286000</v>
          </cell>
          <cell r="AH163">
            <v>286000</v>
          </cell>
          <cell r="AI163">
            <v>0</v>
          </cell>
          <cell r="AJ163">
            <v>0</v>
          </cell>
          <cell r="AK163">
            <v>35384</v>
          </cell>
          <cell r="AL163">
            <v>0</v>
          </cell>
          <cell r="AM163">
            <v>210827</v>
          </cell>
          <cell r="AN163">
            <v>149198</v>
          </cell>
          <cell r="AO163">
            <v>61629</v>
          </cell>
          <cell r="AR163">
            <v>89519</v>
          </cell>
          <cell r="AT163">
            <v>328930</v>
          </cell>
          <cell r="AU163">
            <v>65000</v>
          </cell>
          <cell r="AV163">
            <v>14920</v>
          </cell>
          <cell r="AW163">
            <v>3730</v>
          </cell>
          <cell r="AX163">
            <v>70200</v>
          </cell>
          <cell r="AY163">
            <v>175000</v>
          </cell>
          <cell r="BA163">
            <v>80</v>
          </cell>
          <cell r="BB163">
            <v>28738</v>
          </cell>
          <cell r="BG163">
            <v>25080</v>
          </cell>
          <cell r="BH163">
            <v>3658</v>
          </cell>
          <cell r="BJ163">
            <v>220453</v>
          </cell>
          <cell r="BK163">
            <v>149198</v>
          </cell>
          <cell r="BL163">
            <v>65287</v>
          </cell>
          <cell r="BM163">
            <v>5968</v>
          </cell>
          <cell r="BN163">
            <v>1183553</v>
          </cell>
        </row>
        <row r="164">
          <cell r="A164">
            <v>157</v>
          </cell>
          <cell r="B164" t="str">
            <v>007012</v>
          </cell>
          <cell r="C164" t="str">
            <v>绥宁县医保站</v>
          </cell>
          <cell r="D164">
            <v>2080101</v>
          </cell>
          <cell r="E164" t="str">
            <v>208</v>
          </cell>
          <cell r="F164">
            <v>1</v>
          </cell>
          <cell r="G164">
            <v>13</v>
          </cell>
          <cell r="H164">
            <v>11</v>
          </cell>
          <cell r="I164">
            <v>11</v>
          </cell>
          <cell r="K164">
            <v>31034</v>
          </cell>
          <cell r="L164">
            <v>31034</v>
          </cell>
          <cell r="N164">
            <v>7150</v>
          </cell>
          <cell r="P164">
            <v>5</v>
          </cell>
          <cell r="Q164">
            <v>0</v>
          </cell>
          <cell r="R164">
            <v>0</v>
          </cell>
          <cell r="S164">
            <v>5</v>
          </cell>
          <cell r="T164">
            <v>18102</v>
          </cell>
          <cell r="X164">
            <v>5000</v>
          </cell>
          <cell r="Y164">
            <v>1082452</v>
          </cell>
          <cell r="Z164">
            <v>804498</v>
          </cell>
          <cell r="AA164">
            <v>129088</v>
          </cell>
          <cell r="AB164">
            <v>71413</v>
          </cell>
          <cell r="AC164">
            <v>0</v>
          </cell>
          <cell r="AD164">
            <v>77453</v>
          </cell>
          <cell r="AE164">
            <v>905268</v>
          </cell>
          <cell r="AF164">
            <v>372408</v>
          </cell>
          <cell r="AG164">
            <v>242000</v>
          </cell>
          <cell r="AH164">
            <v>242000</v>
          </cell>
          <cell r="AI164">
            <v>0</v>
          </cell>
          <cell r="AJ164">
            <v>0</v>
          </cell>
          <cell r="AK164">
            <v>31034</v>
          </cell>
          <cell r="AL164">
            <v>0</v>
          </cell>
          <cell r="AM164">
            <v>182373</v>
          </cell>
          <cell r="AN164">
            <v>129088</v>
          </cell>
          <cell r="AO164">
            <v>53285</v>
          </cell>
          <cell r="AR164">
            <v>77453</v>
          </cell>
          <cell r="AT164">
            <v>157136</v>
          </cell>
          <cell r="AU164">
            <v>55000</v>
          </cell>
          <cell r="AV164">
            <v>12909</v>
          </cell>
          <cell r="AW164">
            <v>3227</v>
          </cell>
          <cell r="AX164">
            <v>85800</v>
          </cell>
          <cell r="BA164">
            <v>200</v>
          </cell>
          <cell r="BB164">
            <v>20048</v>
          </cell>
          <cell r="BD164">
            <v>1920</v>
          </cell>
          <cell r="BH164">
            <v>18128</v>
          </cell>
          <cell r="BJ164">
            <v>205664</v>
          </cell>
          <cell r="BK164">
            <v>129088</v>
          </cell>
          <cell r="BL164">
            <v>71413</v>
          </cell>
          <cell r="BM164">
            <v>5163</v>
          </cell>
          <cell r="BN164">
            <v>876788</v>
          </cell>
        </row>
        <row r="165">
          <cell r="A165">
            <v>162</v>
          </cell>
          <cell r="B165" t="str">
            <v>007025</v>
          </cell>
          <cell r="C165" t="str">
            <v>绥宁县城乡居民医保管理服务中心</v>
          </cell>
          <cell r="D165">
            <v>2100101</v>
          </cell>
          <cell r="E165" t="str">
            <v>210</v>
          </cell>
          <cell r="F165">
            <v>1</v>
          </cell>
          <cell r="G165">
            <v>18</v>
          </cell>
          <cell r="H165">
            <v>17</v>
          </cell>
          <cell r="I165">
            <v>17</v>
          </cell>
          <cell r="K165">
            <v>43656</v>
          </cell>
          <cell r="L165">
            <v>43656</v>
          </cell>
          <cell r="N165">
            <v>10750</v>
          </cell>
          <cell r="P165">
            <v>0</v>
          </cell>
          <cell r="S165">
            <v>0</v>
          </cell>
          <cell r="T165">
            <v>0</v>
          </cell>
          <cell r="X165">
            <v>5000</v>
          </cell>
          <cell r="Y165">
            <v>1558228</v>
          </cell>
          <cell r="Z165">
            <v>1179067</v>
          </cell>
          <cell r="AA165">
            <v>188306</v>
          </cell>
          <cell r="AB165">
            <v>77872</v>
          </cell>
          <cell r="AC165">
            <v>0</v>
          </cell>
          <cell r="AD165">
            <v>112983</v>
          </cell>
          <cell r="AE165">
            <v>1320689</v>
          </cell>
          <cell r="AF165">
            <v>523872</v>
          </cell>
          <cell r="AG165">
            <v>374000</v>
          </cell>
          <cell r="AH165">
            <v>374000</v>
          </cell>
          <cell r="AI165">
            <v>0</v>
          </cell>
          <cell r="AJ165">
            <v>0</v>
          </cell>
          <cell r="AK165">
            <v>43656</v>
          </cell>
          <cell r="AL165">
            <v>0</v>
          </cell>
          <cell r="AM165">
            <v>266178</v>
          </cell>
          <cell r="AN165">
            <v>188306</v>
          </cell>
          <cell r="AO165">
            <v>77872</v>
          </cell>
          <cell r="AR165">
            <v>112983</v>
          </cell>
          <cell r="AT165">
            <v>237539</v>
          </cell>
          <cell r="AU165">
            <v>85000</v>
          </cell>
          <cell r="AV165">
            <v>18831</v>
          </cell>
          <cell r="AW165">
            <v>4708</v>
          </cell>
          <cell r="AX165">
            <v>129000</v>
          </cell>
          <cell r="BA165">
            <v>0</v>
          </cell>
          <cell r="BB165">
            <v>0</v>
          </cell>
          <cell r="BH165">
            <v>0</v>
          </cell>
          <cell r="BJ165">
            <v>266178</v>
          </cell>
          <cell r="BK165">
            <v>188306</v>
          </cell>
          <cell r="BL165">
            <v>77872</v>
          </cell>
          <cell r="BN165">
            <v>1292050</v>
          </cell>
        </row>
        <row r="166">
          <cell r="A166">
            <v>160</v>
          </cell>
          <cell r="B166" t="str">
            <v>007015</v>
          </cell>
          <cell r="C166" t="str">
            <v>绥宁县疾病控制中心</v>
          </cell>
          <cell r="D166">
            <v>2100401</v>
          </cell>
          <cell r="E166" t="str">
            <v>210</v>
          </cell>
          <cell r="F166">
            <v>2</v>
          </cell>
          <cell r="G166">
            <v>26</v>
          </cell>
          <cell r="H166">
            <v>27</v>
          </cell>
          <cell r="J166">
            <v>27</v>
          </cell>
          <cell r="K166">
            <v>77947</v>
          </cell>
          <cell r="P166">
            <v>21</v>
          </cell>
          <cell r="Q166">
            <v>0</v>
          </cell>
          <cell r="R166">
            <v>0</v>
          </cell>
          <cell r="S166">
            <v>21</v>
          </cell>
          <cell r="T166">
            <v>80763</v>
          </cell>
          <cell r="V166">
            <v>3</v>
          </cell>
          <cell r="X166">
            <v>5000</v>
          </cell>
          <cell r="Y166">
            <v>2533401</v>
          </cell>
          <cell r="Z166">
            <v>1804523</v>
          </cell>
          <cell r="AA166">
            <v>322073</v>
          </cell>
          <cell r="AB166">
            <v>0</v>
          </cell>
          <cell r="AC166">
            <v>213561</v>
          </cell>
          <cell r="AD166">
            <v>193244</v>
          </cell>
          <cell r="AE166">
            <v>2258560</v>
          </cell>
          <cell r="AF166">
            <v>935364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675000</v>
          </cell>
          <cell r="AM166">
            <v>454952</v>
          </cell>
          <cell r="AN166">
            <v>322073</v>
          </cell>
          <cell r="AO166">
            <v>132879</v>
          </cell>
          <cell r="AR166">
            <v>193244</v>
          </cell>
          <cell r="AT166">
            <v>176099</v>
          </cell>
          <cell r="AU166">
            <v>135000</v>
          </cell>
          <cell r="AV166">
            <v>32207</v>
          </cell>
          <cell r="AW166">
            <v>8052</v>
          </cell>
          <cell r="AX166">
            <v>0</v>
          </cell>
          <cell r="BA166">
            <v>840</v>
          </cell>
          <cell r="BB166">
            <v>98742</v>
          </cell>
          <cell r="BD166">
            <v>3840</v>
          </cell>
          <cell r="BG166">
            <v>14220</v>
          </cell>
          <cell r="BH166">
            <v>80682</v>
          </cell>
          <cell r="BJ166">
            <v>535634</v>
          </cell>
          <cell r="BK166">
            <v>322073</v>
          </cell>
          <cell r="BL166">
            <v>213561</v>
          </cell>
          <cell r="BN166">
            <v>1997767</v>
          </cell>
        </row>
        <row r="167">
          <cell r="A167">
            <v>161</v>
          </cell>
          <cell r="B167" t="str">
            <v>007016</v>
          </cell>
          <cell r="C167" t="str">
            <v>绥宁县卫生计生综合监督执法局</v>
          </cell>
          <cell r="D167">
            <v>2100402</v>
          </cell>
          <cell r="E167" t="str">
            <v>210</v>
          </cell>
          <cell r="F167">
            <v>1</v>
          </cell>
          <cell r="G167">
            <v>15</v>
          </cell>
          <cell r="H167">
            <v>22</v>
          </cell>
          <cell r="I167">
            <v>12</v>
          </cell>
          <cell r="J167">
            <v>10</v>
          </cell>
          <cell r="K167">
            <v>59274</v>
          </cell>
          <cell r="L167">
            <v>31126</v>
          </cell>
          <cell r="N167">
            <v>13650</v>
          </cell>
          <cell r="P167">
            <v>2</v>
          </cell>
          <cell r="Q167">
            <v>0</v>
          </cell>
          <cell r="R167">
            <v>0</v>
          </cell>
          <cell r="S167">
            <v>2</v>
          </cell>
          <cell r="T167">
            <v>7104</v>
          </cell>
          <cell r="X167">
            <v>5000</v>
          </cell>
          <cell r="Y167">
            <v>2096610</v>
          </cell>
          <cell r="Z167">
            <v>1583624</v>
          </cell>
          <cell r="AA167">
            <v>251283</v>
          </cell>
          <cell r="AB167">
            <v>110933</v>
          </cell>
          <cell r="AC167">
            <v>0</v>
          </cell>
          <cell r="AD167">
            <v>150770</v>
          </cell>
          <cell r="AE167">
            <v>1762280</v>
          </cell>
          <cell r="AF167">
            <v>711288</v>
          </cell>
          <cell r="AG167">
            <v>264000</v>
          </cell>
          <cell r="AH167">
            <v>264000</v>
          </cell>
          <cell r="AI167">
            <v>0</v>
          </cell>
          <cell r="AJ167">
            <v>0</v>
          </cell>
          <cell r="AK167">
            <v>31126</v>
          </cell>
          <cell r="AL167">
            <v>250000</v>
          </cell>
          <cell r="AM167">
            <v>355096</v>
          </cell>
          <cell r="AN167">
            <v>251283</v>
          </cell>
          <cell r="AO167">
            <v>103813</v>
          </cell>
          <cell r="AR167">
            <v>150770</v>
          </cell>
          <cell r="AT167">
            <v>325290</v>
          </cell>
          <cell r="AU167">
            <v>110000</v>
          </cell>
          <cell r="AV167">
            <v>25128</v>
          </cell>
          <cell r="AW167">
            <v>6282</v>
          </cell>
          <cell r="AX167">
            <v>163800</v>
          </cell>
          <cell r="AY167">
            <v>20000</v>
          </cell>
          <cell r="BA167">
            <v>80</v>
          </cell>
          <cell r="BB167">
            <v>9040</v>
          </cell>
          <cell r="BD167">
            <v>1920</v>
          </cell>
          <cell r="BH167">
            <v>7120</v>
          </cell>
          <cell r="BJ167">
            <v>362216</v>
          </cell>
          <cell r="BK167">
            <v>251283</v>
          </cell>
          <cell r="BL167">
            <v>110933</v>
          </cell>
          <cell r="BN167">
            <v>1734394</v>
          </cell>
        </row>
        <row r="168">
          <cell r="A168">
            <v>163</v>
          </cell>
          <cell r="B168" t="str">
            <v>007037</v>
          </cell>
          <cell r="C168" t="str">
            <v>绥宁县卫生差额单位</v>
          </cell>
          <cell r="D168">
            <v>2100302</v>
          </cell>
          <cell r="E168" t="str">
            <v>210</v>
          </cell>
          <cell r="F168">
            <v>2</v>
          </cell>
          <cell r="H168">
            <v>0</v>
          </cell>
          <cell r="P168">
            <v>1</v>
          </cell>
          <cell r="Q168">
            <v>1</v>
          </cell>
          <cell r="S168">
            <v>0</v>
          </cell>
          <cell r="T168">
            <v>0</v>
          </cell>
          <cell r="V168">
            <v>46</v>
          </cell>
          <cell r="W168">
            <v>930</v>
          </cell>
          <cell r="X168">
            <v>5000</v>
          </cell>
          <cell r="Y168">
            <v>17073738</v>
          </cell>
          <cell r="Z168">
            <v>17073588</v>
          </cell>
          <cell r="AA168">
            <v>0</v>
          </cell>
          <cell r="AB168">
            <v>0</v>
          </cell>
          <cell r="AC168">
            <v>150</v>
          </cell>
          <cell r="AD168">
            <v>0</v>
          </cell>
          <cell r="AE168">
            <v>16749238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Q168">
            <v>16749238</v>
          </cell>
          <cell r="AR168">
            <v>0</v>
          </cell>
          <cell r="AT168">
            <v>1670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BA168">
            <v>1670</v>
          </cell>
          <cell r="BB168">
            <v>322830</v>
          </cell>
          <cell r="BD168">
            <v>125760</v>
          </cell>
          <cell r="BG168">
            <v>196920</v>
          </cell>
          <cell r="BH168">
            <v>150</v>
          </cell>
          <cell r="BJ168">
            <v>150</v>
          </cell>
          <cell r="BK168">
            <v>0</v>
          </cell>
          <cell r="BL168">
            <v>150</v>
          </cell>
          <cell r="BN168">
            <v>17073588</v>
          </cell>
        </row>
        <row r="169">
          <cell r="A169">
            <v>166</v>
          </cell>
          <cell r="B169" t="str">
            <v>007099</v>
          </cell>
          <cell r="C169" t="str">
            <v>三支一扶</v>
          </cell>
          <cell r="D169">
            <v>2130705</v>
          </cell>
          <cell r="E169" t="str">
            <v>213</v>
          </cell>
          <cell r="F169">
            <v>2</v>
          </cell>
          <cell r="G169">
            <v>9</v>
          </cell>
          <cell r="H169">
            <v>4</v>
          </cell>
          <cell r="I169">
            <v>4</v>
          </cell>
          <cell r="K169">
            <v>7386</v>
          </cell>
          <cell r="P169">
            <v>0</v>
          </cell>
          <cell r="S169">
            <v>0</v>
          </cell>
          <cell r="T169">
            <v>0</v>
          </cell>
          <cell r="Y169">
            <v>247885</v>
          </cell>
          <cell r="Z169">
            <v>176632</v>
          </cell>
          <cell r="AA169">
            <v>35326</v>
          </cell>
          <cell r="AB169">
            <v>0</v>
          </cell>
          <cell r="AC169">
            <v>14731</v>
          </cell>
          <cell r="AD169">
            <v>21196</v>
          </cell>
          <cell r="AE169">
            <v>247885</v>
          </cell>
          <cell r="AF169">
            <v>88632</v>
          </cell>
          <cell r="AG169">
            <v>88000</v>
          </cell>
          <cell r="AH169">
            <v>88000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50057</v>
          </cell>
          <cell r="AN169">
            <v>35326</v>
          </cell>
          <cell r="AO169">
            <v>14731</v>
          </cell>
          <cell r="AR169">
            <v>21196</v>
          </cell>
          <cell r="AT169">
            <v>0</v>
          </cell>
          <cell r="AU169">
            <v>0</v>
          </cell>
          <cell r="BA169">
            <v>0</v>
          </cell>
          <cell r="BB169">
            <v>0</v>
          </cell>
          <cell r="BH169">
            <v>0</v>
          </cell>
          <cell r="BJ169">
            <v>50057</v>
          </cell>
          <cell r="BK169">
            <v>35326</v>
          </cell>
          <cell r="BL169">
            <v>14731</v>
          </cell>
          <cell r="BM169">
            <v>0</v>
          </cell>
          <cell r="BN169">
            <v>197828</v>
          </cell>
        </row>
        <row r="170">
          <cell r="A170">
            <v>147</v>
          </cell>
          <cell r="B170" t="str">
            <v>007001</v>
          </cell>
          <cell r="C170" t="str">
            <v>绥宁县退役军人事务局</v>
          </cell>
          <cell r="D170">
            <v>2080201</v>
          </cell>
          <cell r="E170" t="str">
            <v>208</v>
          </cell>
          <cell r="F170">
            <v>1</v>
          </cell>
          <cell r="G170">
            <v>10</v>
          </cell>
          <cell r="H170">
            <v>10</v>
          </cell>
          <cell r="I170">
            <v>4</v>
          </cell>
          <cell r="J170">
            <v>6</v>
          </cell>
          <cell r="K170">
            <v>27031</v>
          </cell>
          <cell r="L170">
            <v>12212</v>
          </cell>
          <cell r="M170">
            <v>0</v>
          </cell>
          <cell r="N170">
            <v>2280</v>
          </cell>
          <cell r="O170">
            <v>0</v>
          </cell>
          <cell r="X170">
            <v>5000</v>
          </cell>
          <cell r="Y170">
            <v>897643</v>
          </cell>
          <cell r="Z170">
            <v>666309</v>
          </cell>
          <cell r="AA170">
            <v>114917</v>
          </cell>
          <cell r="AB170">
            <v>47467</v>
          </cell>
          <cell r="AC170">
            <v>0</v>
          </cell>
          <cell r="AD170">
            <v>68950</v>
          </cell>
          <cell r="AE170">
            <v>805918</v>
          </cell>
          <cell r="AF170">
            <v>324372</v>
          </cell>
          <cell r="AG170">
            <v>88000</v>
          </cell>
          <cell r="AH170">
            <v>88000</v>
          </cell>
          <cell r="AI170">
            <v>0</v>
          </cell>
          <cell r="AJ170">
            <v>0</v>
          </cell>
          <cell r="AK170">
            <v>12212</v>
          </cell>
          <cell r="AL170">
            <v>150000</v>
          </cell>
          <cell r="AM170">
            <v>162384</v>
          </cell>
          <cell r="AN170">
            <v>114917</v>
          </cell>
          <cell r="AO170">
            <v>47467</v>
          </cell>
          <cell r="AR170">
            <v>68950</v>
          </cell>
          <cell r="AT170">
            <v>91725</v>
          </cell>
          <cell r="AU170">
            <v>50000</v>
          </cell>
          <cell r="AV170">
            <v>11492</v>
          </cell>
          <cell r="AW170">
            <v>2873</v>
          </cell>
          <cell r="AX170">
            <v>27360</v>
          </cell>
          <cell r="BA170">
            <v>0</v>
          </cell>
          <cell r="BB170">
            <v>0</v>
          </cell>
          <cell r="BH170">
            <v>0</v>
          </cell>
          <cell r="BJ170">
            <v>166980</v>
          </cell>
          <cell r="BK170">
            <v>114917</v>
          </cell>
          <cell r="BL170">
            <v>47467</v>
          </cell>
          <cell r="BM170">
            <v>4596</v>
          </cell>
          <cell r="BN170">
            <v>730663</v>
          </cell>
        </row>
        <row r="171">
          <cell r="A171">
            <v>168</v>
          </cell>
          <cell r="C171" t="str">
            <v>企业财务股</v>
          </cell>
          <cell r="D171">
            <v>0</v>
          </cell>
          <cell r="E171" t="str">
            <v>0</v>
          </cell>
          <cell r="G171">
            <v>66</v>
          </cell>
          <cell r="H171">
            <v>73</v>
          </cell>
          <cell r="I171">
            <v>51</v>
          </cell>
          <cell r="J171">
            <v>22</v>
          </cell>
          <cell r="K171">
            <v>230096</v>
          </cell>
          <cell r="L171">
            <v>175363</v>
          </cell>
          <cell r="M171">
            <v>0</v>
          </cell>
          <cell r="N171">
            <v>34200</v>
          </cell>
          <cell r="O171">
            <v>0</v>
          </cell>
          <cell r="P171">
            <v>110</v>
          </cell>
          <cell r="Q171">
            <v>2</v>
          </cell>
          <cell r="R171">
            <v>3</v>
          </cell>
          <cell r="S171">
            <v>105</v>
          </cell>
          <cell r="T171">
            <v>418965</v>
          </cell>
          <cell r="U171">
            <v>13</v>
          </cell>
          <cell r="V171">
            <v>15</v>
          </cell>
          <cell r="W171">
            <v>0</v>
          </cell>
          <cell r="Y171">
            <v>8517194</v>
          </cell>
          <cell r="Z171">
            <v>4517253</v>
          </cell>
          <cell r="AA171">
            <v>921703</v>
          </cell>
          <cell r="AB171">
            <v>798338</v>
          </cell>
          <cell r="AC171">
            <v>0</v>
          </cell>
          <cell r="AD171">
            <v>553022</v>
          </cell>
          <cell r="AE171">
            <v>6462875</v>
          </cell>
          <cell r="AF171">
            <v>2761152</v>
          </cell>
          <cell r="AG171">
            <v>1122000</v>
          </cell>
          <cell r="AH171">
            <v>1122000</v>
          </cell>
          <cell r="AI171">
            <v>0</v>
          </cell>
          <cell r="AJ171">
            <v>0</v>
          </cell>
          <cell r="AK171">
            <v>175363</v>
          </cell>
          <cell r="AL171">
            <v>550000</v>
          </cell>
          <cell r="AM171">
            <v>1301335</v>
          </cell>
          <cell r="AN171">
            <v>921703</v>
          </cell>
          <cell r="AO171">
            <v>379632</v>
          </cell>
          <cell r="AP171">
            <v>0</v>
          </cell>
          <cell r="AQ171">
            <v>0</v>
          </cell>
          <cell r="AR171">
            <v>553022</v>
          </cell>
          <cell r="AS171">
            <v>3</v>
          </cell>
          <cell r="AT171">
            <v>1009623</v>
          </cell>
          <cell r="AU171">
            <v>365000</v>
          </cell>
          <cell r="AV171">
            <v>92171</v>
          </cell>
          <cell r="AW171">
            <v>23042</v>
          </cell>
          <cell r="AX171">
            <v>410400</v>
          </cell>
          <cell r="AY171">
            <v>110000</v>
          </cell>
          <cell r="AZ171">
            <v>0</v>
          </cell>
          <cell r="BA171">
            <v>9010</v>
          </cell>
          <cell r="BB171">
            <v>1044696</v>
          </cell>
          <cell r="BC171">
            <v>0</v>
          </cell>
          <cell r="BD171">
            <v>24000</v>
          </cell>
          <cell r="BE171">
            <v>7800</v>
          </cell>
          <cell r="BF171">
            <v>0</v>
          </cell>
          <cell r="BG171">
            <v>71400</v>
          </cell>
          <cell r="BH171">
            <v>418706</v>
          </cell>
          <cell r="BI171">
            <v>522790</v>
          </cell>
          <cell r="BJ171">
            <v>1756908</v>
          </cell>
          <cell r="BK171">
            <v>921703</v>
          </cell>
          <cell r="BL171">
            <v>798338</v>
          </cell>
          <cell r="BM171">
            <v>36867</v>
          </cell>
          <cell r="BN171">
            <v>6760286</v>
          </cell>
        </row>
        <row r="172">
          <cell r="A172">
            <v>169</v>
          </cell>
          <cell r="B172" t="str">
            <v>008002</v>
          </cell>
          <cell r="C172" t="str">
            <v>绥宁县企业改制办</v>
          </cell>
          <cell r="D172">
            <v>2150801</v>
          </cell>
          <cell r="E172" t="str">
            <v>215</v>
          </cell>
          <cell r="H172">
            <v>0</v>
          </cell>
          <cell r="P172">
            <v>0</v>
          </cell>
          <cell r="S172">
            <v>0</v>
          </cell>
          <cell r="T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R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BA172">
            <v>0</v>
          </cell>
          <cell r="BB172">
            <v>0</v>
          </cell>
          <cell r="BH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</row>
        <row r="173">
          <cell r="A173">
            <v>170</v>
          </cell>
          <cell r="B173" t="str">
            <v>008004</v>
          </cell>
          <cell r="C173" t="str">
            <v>绥宁县应急管理局</v>
          </cell>
          <cell r="D173">
            <v>2240101</v>
          </cell>
          <cell r="E173" t="str">
            <v>224</v>
          </cell>
          <cell r="F173">
            <v>1</v>
          </cell>
          <cell r="G173">
            <v>14</v>
          </cell>
          <cell r="H173">
            <v>17</v>
          </cell>
          <cell r="I173">
            <v>8</v>
          </cell>
          <cell r="J173">
            <v>9</v>
          </cell>
          <cell r="K173">
            <v>50097</v>
          </cell>
          <cell r="L173">
            <v>28275</v>
          </cell>
          <cell r="N173">
            <v>5556</v>
          </cell>
          <cell r="P173">
            <v>15</v>
          </cell>
          <cell r="S173">
            <v>15</v>
          </cell>
          <cell r="T173">
            <v>54749</v>
          </cell>
          <cell r="X173">
            <v>5000</v>
          </cell>
          <cell r="Y173">
            <v>1701849</v>
          </cell>
          <cell r="Z173">
            <v>1232314</v>
          </cell>
          <cell r="AA173">
            <v>206088</v>
          </cell>
          <cell r="AB173">
            <v>139794</v>
          </cell>
          <cell r="AC173">
            <v>0</v>
          </cell>
          <cell r="AD173">
            <v>123653</v>
          </cell>
          <cell r="AE173">
            <v>1445167</v>
          </cell>
          <cell r="AF173">
            <v>601164</v>
          </cell>
          <cell r="AG173">
            <v>176000</v>
          </cell>
          <cell r="AH173">
            <v>176000</v>
          </cell>
          <cell r="AI173">
            <v>0</v>
          </cell>
          <cell r="AJ173">
            <v>0</v>
          </cell>
          <cell r="AK173">
            <v>28275</v>
          </cell>
          <cell r="AL173">
            <v>225000</v>
          </cell>
          <cell r="AM173">
            <v>291073</v>
          </cell>
          <cell r="AN173">
            <v>206088</v>
          </cell>
          <cell r="AO173">
            <v>84985</v>
          </cell>
          <cell r="AP173">
            <v>0</v>
          </cell>
          <cell r="AQ173">
            <v>0</v>
          </cell>
          <cell r="AR173">
            <v>123653</v>
          </cell>
          <cell r="AS173">
            <v>2</v>
          </cell>
          <cell r="AT173">
            <v>198033</v>
          </cell>
          <cell r="AU173">
            <v>85000</v>
          </cell>
          <cell r="AV173">
            <v>20609</v>
          </cell>
          <cell r="AW173">
            <v>5152</v>
          </cell>
          <cell r="AX173">
            <v>66672</v>
          </cell>
          <cell r="AY173">
            <v>20000</v>
          </cell>
          <cell r="AZ173">
            <v>0</v>
          </cell>
          <cell r="BA173">
            <v>600</v>
          </cell>
          <cell r="BB173">
            <v>58649</v>
          </cell>
          <cell r="BC173">
            <v>0</v>
          </cell>
          <cell r="BD173">
            <v>3840</v>
          </cell>
          <cell r="BH173">
            <v>54809</v>
          </cell>
          <cell r="BJ173">
            <v>354125</v>
          </cell>
          <cell r="BK173">
            <v>206088</v>
          </cell>
          <cell r="BL173">
            <v>139794</v>
          </cell>
          <cell r="BM173">
            <v>8243</v>
          </cell>
          <cell r="BN173">
            <v>1347724</v>
          </cell>
        </row>
        <row r="174">
          <cell r="A174">
            <v>171</v>
          </cell>
          <cell r="B174" t="str">
            <v>008040</v>
          </cell>
          <cell r="C174" t="str">
            <v>绥宁县商务局</v>
          </cell>
          <cell r="D174">
            <v>2150501</v>
          </cell>
          <cell r="E174" t="str">
            <v>215</v>
          </cell>
          <cell r="F174">
            <v>1</v>
          </cell>
          <cell r="G174">
            <v>33</v>
          </cell>
          <cell r="H174">
            <v>32</v>
          </cell>
          <cell r="I174">
            <v>31</v>
          </cell>
          <cell r="J174">
            <v>1</v>
          </cell>
          <cell r="K174">
            <v>109276</v>
          </cell>
          <cell r="L174">
            <v>107170</v>
          </cell>
          <cell r="N174">
            <v>20800</v>
          </cell>
          <cell r="P174">
            <v>95</v>
          </cell>
          <cell r="Q174">
            <v>2</v>
          </cell>
          <cell r="R174">
            <v>3</v>
          </cell>
          <cell r="S174">
            <v>90</v>
          </cell>
          <cell r="T174">
            <v>364216</v>
          </cell>
          <cell r="U174">
            <v>13</v>
          </cell>
          <cell r="V174">
            <v>15</v>
          </cell>
          <cell r="W174">
            <v>0</v>
          </cell>
          <cell r="X174">
            <v>5000</v>
          </cell>
          <cell r="Y174">
            <v>4503829</v>
          </cell>
          <cell r="Z174">
            <v>3284939</v>
          </cell>
          <cell r="AA174">
            <v>425096</v>
          </cell>
          <cell r="AB174">
            <v>538736</v>
          </cell>
          <cell r="AC174">
            <v>0</v>
          </cell>
          <cell r="AD174">
            <v>255058</v>
          </cell>
          <cell r="AE174">
            <v>2980475</v>
          </cell>
          <cell r="AF174">
            <v>1311312</v>
          </cell>
          <cell r="AG174">
            <v>682000</v>
          </cell>
          <cell r="AH174">
            <v>682000</v>
          </cell>
          <cell r="AI174">
            <v>0</v>
          </cell>
          <cell r="AJ174">
            <v>0</v>
          </cell>
          <cell r="AK174">
            <v>107170</v>
          </cell>
          <cell r="AL174">
            <v>25000</v>
          </cell>
          <cell r="AM174">
            <v>599935</v>
          </cell>
          <cell r="AN174">
            <v>425096</v>
          </cell>
          <cell r="AO174">
            <v>174839</v>
          </cell>
          <cell r="AP174">
            <v>0</v>
          </cell>
          <cell r="AQ174">
            <v>0</v>
          </cell>
          <cell r="AR174">
            <v>255058</v>
          </cell>
          <cell r="AS174">
            <v>0</v>
          </cell>
          <cell r="AT174">
            <v>541147</v>
          </cell>
          <cell r="AU174">
            <v>160000</v>
          </cell>
          <cell r="AV174">
            <v>42510</v>
          </cell>
          <cell r="AW174">
            <v>10627</v>
          </cell>
          <cell r="AX174">
            <v>249600</v>
          </cell>
          <cell r="AY174">
            <v>70000</v>
          </cell>
          <cell r="AZ174">
            <v>0</v>
          </cell>
          <cell r="BA174">
            <v>8410</v>
          </cell>
          <cell r="BB174">
            <v>982207</v>
          </cell>
          <cell r="BC174">
            <v>0</v>
          </cell>
          <cell r="BD174">
            <v>16320</v>
          </cell>
          <cell r="BE174">
            <v>7800</v>
          </cell>
          <cell r="BF174">
            <v>0</v>
          </cell>
          <cell r="BG174">
            <v>71400</v>
          </cell>
          <cell r="BH174">
            <v>363897</v>
          </cell>
          <cell r="BI174">
            <v>522790</v>
          </cell>
          <cell r="BJ174">
            <v>980836</v>
          </cell>
          <cell r="BK174">
            <v>425096</v>
          </cell>
          <cell r="BL174">
            <v>538736</v>
          </cell>
          <cell r="BM174">
            <v>17004</v>
          </cell>
          <cell r="BN174">
            <v>3522993</v>
          </cell>
        </row>
        <row r="175">
          <cell r="C175" t="str">
            <v>绥宁县生态环境局</v>
          </cell>
          <cell r="D175">
            <v>2110101</v>
          </cell>
          <cell r="E175" t="str">
            <v>211</v>
          </cell>
          <cell r="F175">
            <v>1</v>
          </cell>
          <cell r="G175">
            <v>19</v>
          </cell>
          <cell r="H175">
            <v>24</v>
          </cell>
          <cell r="I175">
            <v>12</v>
          </cell>
          <cell r="J175">
            <v>12</v>
          </cell>
          <cell r="K175">
            <v>70723</v>
          </cell>
          <cell r="L175">
            <v>39918</v>
          </cell>
          <cell r="N175">
            <v>7844</v>
          </cell>
          <cell r="X175">
            <v>5000</v>
          </cell>
          <cell r="Y175">
            <v>2311516</v>
          </cell>
          <cell r="Z175">
            <v>1726878</v>
          </cell>
          <cell r="AA175">
            <v>290519</v>
          </cell>
          <cell r="AB175">
            <v>119808</v>
          </cell>
          <cell r="AC175">
            <v>0</v>
          </cell>
          <cell r="AD175">
            <v>174311</v>
          </cell>
          <cell r="AE175">
            <v>2037233</v>
          </cell>
          <cell r="AF175">
            <v>848676</v>
          </cell>
          <cell r="AG175">
            <v>264000</v>
          </cell>
          <cell r="AH175">
            <v>264000</v>
          </cell>
          <cell r="AI175">
            <v>0</v>
          </cell>
          <cell r="AJ175">
            <v>0</v>
          </cell>
          <cell r="AK175">
            <v>39918</v>
          </cell>
          <cell r="AL175">
            <v>300000</v>
          </cell>
          <cell r="AM175">
            <v>410327</v>
          </cell>
          <cell r="AN175">
            <v>290519</v>
          </cell>
          <cell r="AO175">
            <v>119808</v>
          </cell>
          <cell r="AP175">
            <v>0</v>
          </cell>
          <cell r="AQ175">
            <v>0</v>
          </cell>
          <cell r="AR175">
            <v>174311</v>
          </cell>
          <cell r="AS175">
            <v>1</v>
          </cell>
          <cell r="AT175">
            <v>270443</v>
          </cell>
          <cell r="AU175">
            <v>120000</v>
          </cell>
          <cell r="AV175">
            <v>29052</v>
          </cell>
          <cell r="AW175">
            <v>7263</v>
          </cell>
          <cell r="AX175">
            <v>94128</v>
          </cell>
          <cell r="AY175">
            <v>20000</v>
          </cell>
          <cell r="AZ175">
            <v>0</v>
          </cell>
          <cell r="BA175">
            <v>0</v>
          </cell>
          <cell r="BB175">
            <v>3840</v>
          </cell>
          <cell r="BC175">
            <v>0</v>
          </cell>
          <cell r="BD175">
            <v>3840</v>
          </cell>
          <cell r="BH175">
            <v>0</v>
          </cell>
          <cell r="BJ175">
            <v>421947</v>
          </cell>
          <cell r="BK175">
            <v>290519</v>
          </cell>
          <cell r="BL175">
            <v>119808</v>
          </cell>
          <cell r="BM175">
            <v>11620</v>
          </cell>
          <cell r="BN175">
            <v>1889569</v>
          </cell>
        </row>
        <row r="176">
          <cell r="A176">
            <v>173</v>
          </cell>
          <cell r="C176" t="str">
            <v>综合股</v>
          </cell>
          <cell r="D176">
            <v>0</v>
          </cell>
          <cell r="E176" t="str">
            <v>0</v>
          </cell>
          <cell r="G176">
            <v>15</v>
          </cell>
          <cell r="H176">
            <v>14</v>
          </cell>
          <cell r="I176">
            <v>14</v>
          </cell>
          <cell r="J176">
            <v>0</v>
          </cell>
          <cell r="K176">
            <v>41520</v>
          </cell>
          <cell r="L176">
            <v>41520</v>
          </cell>
          <cell r="M176">
            <v>0</v>
          </cell>
          <cell r="N176">
            <v>9600</v>
          </cell>
          <cell r="O176">
            <v>0</v>
          </cell>
          <cell r="P176">
            <v>2</v>
          </cell>
          <cell r="Q176">
            <v>0</v>
          </cell>
          <cell r="R176">
            <v>0</v>
          </cell>
          <cell r="S176">
            <v>2</v>
          </cell>
          <cell r="T176">
            <v>7218</v>
          </cell>
          <cell r="U176">
            <v>0</v>
          </cell>
          <cell r="V176">
            <v>0</v>
          </cell>
          <cell r="W176">
            <v>0</v>
          </cell>
          <cell r="Y176">
            <v>1403627</v>
          </cell>
          <cell r="Z176">
            <v>1055194</v>
          </cell>
          <cell r="AA176">
            <v>169552</v>
          </cell>
          <cell r="AB176">
            <v>77150</v>
          </cell>
          <cell r="AC176">
            <v>0</v>
          </cell>
          <cell r="AD176">
            <v>101731</v>
          </cell>
          <cell r="AE176">
            <v>1188964</v>
          </cell>
          <cell r="AF176">
            <v>498240</v>
          </cell>
          <cell r="AG176">
            <v>308000</v>
          </cell>
          <cell r="AH176">
            <v>308000</v>
          </cell>
          <cell r="AI176">
            <v>0</v>
          </cell>
          <cell r="AJ176">
            <v>0</v>
          </cell>
          <cell r="AK176">
            <v>41520</v>
          </cell>
          <cell r="AL176">
            <v>0</v>
          </cell>
          <cell r="AM176">
            <v>239473</v>
          </cell>
          <cell r="AN176">
            <v>169552</v>
          </cell>
          <cell r="AO176">
            <v>69921</v>
          </cell>
          <cell r="AP176">
            <v>0</v>
          </cell>
          <cell r="AQ176">
            <v>0</v>
          </cell>
          <cell r="AR176">
            <v>101731</v>
          </cell>
          <cell r="AS176">
            <v>0</v>
          </cell>
          <cell r="AT176">
            <v>206474</v>
          </cell>
          <cell r="AU176">
            <v>70000</v>
          </cell>
          <cell r="AV176">
            <v>16955</v>
          </cell>
          <cell r="AW176">
            <v>4239</v>
          </cell>
          <cell r="AX176">
            <v>115200</v>
          </cell>
          <cell r="AY176">
            <v>0</v>
          </cell>
          <cell r="AZ176">
            <v>0</v>
          </cell>
          <cell r="BA176">
            <v>80</v>
          </cell>
          <cell r="BB176">
            <v>8189</v>
          </cell>
          <cell r="BC176">
            <v>0</v>
          </cell>
          <cell r="BD176">
            <v>960</v>
          </cell>
          <cell r="BE176">
            <v>0</v>
          </cell>
          <cell r="BF176">
            <v>0</v>
          </cell>
          <cell r="BG176">
            <v>0</v>
          </cell>
          <cell r="BH176">
            <v>7229</v>
          </cell>
          <cell r="BI176">
            <v>0</v>
          </cell>
          <cell r="BJ176">
            <v>253484</v>
          </cell>
          <cell r="BK176">
            <v>169552</v>
          </cell>
          <cell r="BL176">
            <v>77150</v>
          </cell>
          <cell r="BM176">
            <v>6782</v>
          </cell>
          <cell r="BN176">
            <v>1150143</v>
          </cell>
        </row>
        <row r="177">
          <cell r="A177">
            <v>174</v>
          </cell>
          <cell r="B177" t="str">
            <v>010001</v>
          </cell>
          <cell r="C177" t="str">
            <v>绥宁县移民局</v>
          </cell>
          <cell r="D177">
            <v>2010301</v>
          </cell>
          <cell r="E177" t="str">
            <v>201</v>
          </cell>
          <cell r="F177">
            <v>1</v>
          </cell>
          <cell r="G177">
            <v>15</v>
          </cell>
          <cell r="H177">
            <v>14</v>
          </cell>
          <cell r="I177">
            <v>14</v>
          </cell>
          <cell r="K177">
            <v>41520</v>
          </cell>
          <cell r="L177">
            <v>41520</v>
          </cell>
          <cell r="N177">
            <v>9600</v>
          </cell>
          <cell r="P177">
            <v>2</v>
          </cell>
          <cell r="Q177">
            <v>0</v>
          </cell>
          <cell r="R177">
            <v>0</v>
          </cell>
          <cell r="S177">
            <v>2</v>
          </cell>
          <cell r="T177">
            <v>7218</v>
          </cell>
          <cell r="X177">
            <v>5000</v>
          </cell>
          <cell r="Y177">
            <v>1403627</v>
          </cell>
          <cell r="Z177">
            <v>1055194</v>
          </cell>
          <cell r="AA177">
            <v>169552</v>
          </cell>
          <cell r="AB177">
            <v>77150</v>
          </cell>
          <cell r="AC177">
            <v>0</v>
          </cell>
          <cell r="AD177">
            <v>101731</v>
          </cell>
          <cell r="AE177">
            <v>1188964</v>
          </cell>
          <cell r="AF177">
            <v>498240</v>
          </cell>
          <cell r="AG177">
            <v>308000</v>
          </cell>
          <cell r="AH177">
            <v>308000</v>
          </cell>
          <cell r="AI177">
            <v>0</v>
          </cell>
          <cell r="AJ177">
            <v>0</v>
          </cell>
          <cell r="AK177">
            <v>41520</v>
          </cell>
          <cell r="AL177">
            <v>0</v>
          </cell>
          <cell r="AM177">
            <v>239473</v>
          </cell>
          <cell r="AN177">
            <v>169552</v>
          </cell>
          <cell r="AO177">
            <v>69921</v>
          </cell>
          <cell r="AR177">
            <v>101731</v>
          </cell>
          <cell r="AT177">
            <v>206474</v>
          </cell>
          <cell r="AU177">
            <v>70000</v>
          </cell>
          <cell r="AV177">
            <v>16955</v>
          </cell>
          <cell r="AW177">
            <v>4239</v>
          </cell>
          <cell r="AX177">
            <v>115200</v>
          </cell>
          <cell r="BA177">
            <v>80</v>
          </cell>
          <cell r="BB177">
            <v>8189</v>
          </cell>
          <cell r="BD177">
            <v>960</v>
          </cell>
          <cell r="BH177">
            <v>7229</v>
          </cell>
          <cell r="BJ177">
            <v>253484</v>
          </cell>
          <cell r="BK177">
            <v>169552</v>
          </cell>
          <cell r="BL177">
            <v>77150</v>
          </cell>
          <cell r="BM177">
            <v>6782</v>
          </cell>
          <cell r="BN177">
            <v>1150143</v>
          </cell>
        </row>
        <row r="178">
          <cell r="A178">
            <v>175</v>
          </cell>
          <cell r="E178" t="str">
            <v/>
          </cell>
          <cell r="AG178">
            <v>0</v>
          </cell>
          <cell r="AM178">
            <v>0</v>
          </cell>
          <cell r="AO178">
            <v>0</v>
          </cell>
          <cell r="AR178">
            <v>0</v>
          </cell>
          <cell r="AT178">
            <v>0</v>
          </cell>
          <cell r="BA178">
            <v>0</v>
          </cell>
        </row>
        <row r="179">
          <cell r="A179">
            <v>176</v>
          </cell>
          <cell r="C179" t="str">
            <v>乡镇汇总</v>
          </cell>
          <cell r="D179">
            <v>0</v>
          </cell>
          <cell r="E179" t="str">
            <v>0</v>
          </cell>
          <cell r="G179">
            <v>796</v>
          </cell>
          <cell r="H179">
            <v>808</v>
          </cell>
          <cell r="I179">
            <v>356</v>
          </cell>
          <cell r="J179">
            <v>452</v>
          </cell>
          <cell r="K179">
            <v>1989124</v>
          </cell>
          <cell r="L179">
            <v>933838</v>
          </cell>
          <cell r="M179">
            <v>216820</v>
          </cell>
          <cell r="N179">
            <v>248550</v>
          </cell>
          <cell r="O179">
            <v>0</v>
          </cell>
          <cell r="P179">
            <v>235</v>
          </cell>
          <cell r="Q179">
            <v>2</v>
          </cell>
          <cell r="R179">
            <v>0</v>
          </cell>
          <cell r="S179">
            <v>233</v>
          </cell>
          <cell r="T179">
            <v>869453</v>
          </cell>
          <cell r="U179">
            <v>30</v>
          </cell>
          <cell r="V179">
            <v>124</v>
          </cell>
          <cell r="W179">
            <v>39</v>
          </cell>
          <cell r="X179">
            <v>215</v>
          </cell>
          <cell r="Y179">
            <v>124842653</v>
          </cell>
          <cell r="Z179">
            <v>106277394</v>
          </cell>
          <cell r="AA179">
            <v>8787065</v>
          </cell>
          <cell r="AB179">
            <v>2521080</v>
          </cell>
          <cell r="AC179">
            <v>1984876</v>
          </cell>
          <cell r="AD179">
            <v>5272238</v>
          </cell>
          <cell r="AE179">
            <v>64832498</v>
          </cell>
          <cell r="AF179">
            <v>23869488</v>
          </cell>
          <cell r="AG179">
            <v>10433840</v>
          </cell>
          <cell r="AH179">
            <v>7832000</v>
          </cell>
          <cell r="AI179">
            <v>0</v>
          </cell>
          <cell r="AJ179">
            <v>2601840</v>
          </cell>
          <cell r="AK179">
            <v>933838</v>
          </cell>
          <cell r="AL179">
            <v>11300000</v>
          </cell>
          <cell r="AM179">
            <v>12423094</v>
          </cell>
          <cell r="AN179">
            <v>8787065</v>
          </cell>
          <cell r="AO179">
            <v>3636029</v>
          </cell>
          <cell r="AP179">
            <v>0</v>
          </cell>
          <cell r="AQ179">
            <v>600000</v>
          </cell>
          <cell r="AR179">
            <v>5272238</v>
          </cell>
          <cell r="AS179">
            <v>0</v>
          </cell>
          <cell r="AT179">
            <v>58498648</v>
          </cell>
          <cell r="AU179">
            <v>20505000</v>
          </cell>
          <cell r="AV179">
            <v>878710</v>
          </cell>
          <cell r="AW179">
            <v>219678</v>
          </cell>
          <cell r="AX179">
            <v>2982600</v>
          </cell>
          <cell r="AY179">
            <v>0</v>
          </cell>
          <cell r="AZ179">
            <v>33900000</v>
          </cell>
          <cell r="BA179">
            <v>12660</v>
          </cell>
          <cell r="BB179">
            <v>1511507</v>
          </cell>
          <cell r="BC179">
            <v>0</v>
          </cell>
          <cell r="BD179">
            <v>0</v>
          </cell>
          <cell r="BE179">
            <v>18000</v>
          </cell>
          <cell r="BF179">
            <v>104340</v>
          </cell>
          <cell r="BG179">
            <v>512040</v>
          </cell>
          <cell r="BH179">
            <v>869927</v>
          </cell>
          <cell r="BI179">
            <v>7200</v>
          </cell>
          <cell r="BJ179">
            <v>13644485</v>
          </cell>
          <cell r="BK179">
            <v>8787065</v>
          </cell>
          <cell r="BL179">
            <v>4505956</v>
          </cell>
          <cell r="BM179">
            <v>351464</v>
          </cell>
          <cell r="BN179">
            <v>111198168</v>
          </cell>
        </row>
        <row r="180">
          <cell r="A180">
            <v>177</v>
          </cell>
          <cell r="C180" t="str">
            <v>乡镇计生汇总</v>
          </cell>
          <cell r="D180">
            <v>2100716</v>
          </cell>
          <cell r="E180" t="str">
            <v>210</v>
          </cell>
          <cell r="F180">
            <v>2</v>
          </cell>
          <cell r="G180">
            <v>61</v>
          </cell>
          <cell r="H180">
            <v>85</v>
          </cell>
          <cell r="I180">
            <v>0</v>
          </cell>
          <cell r="J180">
            <v>85</v>
          </cell>
          <cell r="K180">
            <v>222877</v>
          </cell>
          <cell r="L180">
            <v>0</v>
          </cell>
          <cell r="M180">
            <v>28060</v>
          </cell>
          <cell r="N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7202773</v>
          </cell>
          <cell r="Z180">
            <v>5270214</v>
          </cell>
          <cell r="AA180">
            <v>959904</v>
          </cell>
          <cell r="AB180">
            <v>0</v>
          </cell>
          <cell r="AC180">
            <v>396712</v>
          </cell>
          <cell r="AD180">
            <v>575943</v>
          </cell>
          <cell r="AE180">
            <v>7068803</v>
          </cell>
          <cell r="AF180">
            <v>2674524</v>
          </cell>
          <cell r="AG180">
            <v>336720</v>
          </cell>
          <cell r="AH180">
            <v>0</v>
          </cell>
          <cell r="AI180">
            <v>0</v>
          </cell>
          <cell r="AJ180">
            <v>336720</v>
          </cell>
          <cell r="AK180">
            <v>0</v>
          </cell>
          <cell r="AL180">
            <v>2125000</v>
          </cell>
          <cell r="AM180">
            <v>1356616</v>
          </cell>
          <cell r="AN180">
            <v>959904</v>
          </cell>
          <cell r="AO180">
            <v>396712</v>
          </cell>
          <cell r="AP180">
            <v>0</v>
          </cell>
          <cell r="AQ180">
            <v>0</v>
          </cell>
          <cell r="AR180">
            <v>575943</v>
          </cell>
          <cell r="AS180">
            <v>0</v>
          </cell>
          <cell r="AT180">
            <v>119990</v>
          </cell>
          <cell r="AU180">
            <v>0</v>
          </cell>
          <cell r="AV180">
            <v>95991</v>
          </cell>
          <cell r="AW180">
            <v>23999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13980</v>
          </cell>
          <cell r="BC180">
            <v>0</v>
          </cell>
          <cell r="BD180">
            <v>0</v>
          </cell>
          <cell r="BE180">
            <v>0</v>
          </cell>
          <cell r="BF180">
            <v>13980</v>
          </cell>
          <cell r="BG180">
            <v>0</v>
          </cell>
          <cell r="BH180">
            <v>0</v>
          </cell>
          <cell r="BI180">
            <v>0</v>
          </cell>
          <cell r="BJ180">
            <v>1395007</v>
          </cell>
          <cell r="BK180">
            <v>959904</v>
          </cell>
          <cell r="BL180">
            <v>396712</v>
          </cell>
          <cell r="BM180">
            <v>38391</v>
          </cell>
          <cell r="BN180">
            <v>5807766</v>
          </cell>
        </row>
        <row r="181">
          <cell r="A181">
            <v>178</v>
          </cell>
          <cell r="C181" t="str">
            <v>乡镇政府汇总</v>
          </cell>
          <cell r="D181">
            <v>2010301</v>
          </cell>
          <cell r="E181" t="str">
            <v>201</v>
          </cell>
          <cell r="F181">
            <v>1</v>
          </cell>
          <cell r="G181">
            <v>401</v>
          </cell>
          <cell r="H181">
            <v>356</v>
          </cell>
          <cell r="I181">
            <v>356</v>
          </cell>
          <cell r="J181">
            <v>0</v>
          </cell>
          <cell r="K181">
            <v>933838</v>
          </cell>
          <cell r="L181">
            <v>933838</v>
          </cell>
          <cell r="M181">
            <v>94960</v>
          </cell>
          <cell r="N181">
            <v>248550</v>
          </cell>
          <cell r="P181">
            <v>235</v>
          </cell>
          <cell r="Q181">
            <v>2</v>
          </cell>
          <cell r="R181">
            <v>0</v>
          </cell>
          <cell r="S181">
            <v>233</v>
          </cell>
          <cell r="T181">
            <v>869453</v>
          </cell>
          <cell r="U181">
            <v>30</v>
          </cell>
          <cell r="V181">
            <v>124</v>
          </cell>
          <cell r="W181">
            <v>39</v>
          </cell>
          <cell r="X181">
            <v>0</v>
          </cell>
          <cell r="Y181">
            <v>55250659</v>
          </cell>
          <cell r="Z181">
            <v>46338572</v>
          </cell>
          <cell r="AA181">
            <v>3994379</v>
          </cell>
          <cell r="AB181">
            <v>2521080</v>
          </cell>
          <cell r="AC181">
            <v>0</v>
          </cell>
          <cell r="AD181">
            <v>2396628</v>
          </cell>
          <cell r="AE181">
            <v>29753574</v>
          </cell>
          <cell r="AF181">
            <v>11206056</v>
          </cell>
          <cell r="AG181">
            <v>8971520</v>
          </cell>
          <cell r="AH181">
            <v>7832000</v>
          </cell>
          <cell r="AI181">
            <v>0</v>
          </cell>
          <cell r="AJ181">
            <v>1139520</v>
          </cell>
          <cell r="AK181">
            <v>933838</v>
          </cell>
          <cell r="AL181">
            <v>0</v>
          </cell>
          <cell r="AM181">
            <v>5645532</v>
          </cell>
          <cell r="AN181">
            <v>3994379</v>
          </cell>
          <cell r="AO181">
            <v>1651153</v>
          </cell>
          <cell r="AP181">
            <v>0</v>
          </cell>
          <cell r="AQ181">
            <v>600000</v>
          </cell>
          <cell r="AR181">
            <v>2396628</v>
          </cell>
          <cell r="AS181">
            <v>0</v>
          </cell>
          <cell r="AT181">
            <v>23999558</v>
          </cell>
          <cell r="AU181">
            <v>20505000</v>
          </cell>
          <cell r="AV181">
            <v>399439</v>
          </cell>
          <cell r="AW181">
            <v>99859</v>
          </cell>
          <cell r="AX181">
            <v>2982600</v>
          </cell>
          <cell r="AY181">
            <v>0</v>
          </cell>
          <cell r="AZ181">
            <v>0</v>
          </cell>
          <cell r="BA181">
            <v>12660</v>
          </cell>
          <cell r="BB181">
            <v>1497527</v>
          </cell>
          <cell r="BC181">
            <v>0</v>
          </cell>
          <cell r="BD181">
            <v>0</v>
          </cell>
          <cell r="BE181">
            <v>18000</v>
          </cell>
          <cell r="BF181">
            <v>90360</v>
          </cell>
          <cell r="BG181">
            <v>512040</v>
          </cell>
          <cell r="BH181">
            <v>869927</v>
          </cell>
          <cell r="BI181">
            <v>7200</v>
          </cell>
          <cell r="BJ181">
            <v>6675229</v>
          </cell>
          <cell r="BK181">
            <v>3994379</v>
          </cell>
          <cell r="BL181">
            <v>2521080</v>
          </cell>
          <cell r="BM181">
            <v>159770</v>
          </cell>
          <cell r="BN181">
            <v>48575430</v>
          </cell>
        </row>
        <row r="182">
          <cell r="A182">
            <v>179</v>
          </cell>
          <cell r="C182" t="str">
            <v>乡镇综合汇总</v>
          </cell>
          <cell r="D182">
            <v>2130101</v>
          </cell>
          <cell r="E182" t="str">
            <v>213</v>
          </cell>
          <cell r="F182">
            <v>2</v>
          </cell>
          <cell r="G182">
            <v>334</v>
          </cell>
          <cell r="H182">
            <v>367</v>
          </cell>
          <cell r="I182">
            <v>0</v>
          </cell>
          <cell r="J182">
            <v>367</v>
          </cell>
          <cell r="K182">
            <v>832409</v>
          </cell>
          <cell r="L182">
            <v>0</v>
          </cell>
          <cell r="M182">
            <v>93800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28489221</v>
          </cell>
          <cell r="Z182">
            <v>20768608</v>
          </cell>
          <cell r="AA182">
            <v>3832782</v>
          </cell>
          <cell r="AB182">
            <v>0</v>
          </cell>
          <cell r="AC182">
            <v>1588164</v>
          </cell>
          <cell r="AD182">
            <v>2299667</v>
          </cell>
          <cell r="AE182">
            <v>28010121</v>
          </cell>
          <cell r="AF182">
            <v>9988908</v>
          </cell>
          <cell r="AG182">
            <v>1125600</v>
          </cell>
          <cell r="AH182">
            <v>0</v>
          </cell>
          <cell r="AI182">
            <v>0</v>
          </cell>
          <cell r="AJ182">
            <v>1125600</v>
          </cell>
          <cell r="AK182">
            <v>0</v>
          </cell>
          <cell r="AL182">
            <v>9175000</v>
          </cell>
          <cell r="AM182">
            <v>5420946</v>
          </cell>
          <cell r="AN182">
            <v>3832782</v>
          </cell>
          <cell r="AO182">
            <v>1588164</v>
          </cell>
          <cell r="AP182">
            <v>0</v>
          </cell>
          <cell r="AQ182">
            <v>0</v>
          </cell>
          <cell r="AR182">
            <v>2299667</v>
          </cell>
          <cell r="AS182">
            <v>0</v>
          </cell>
          <cell r="AT182">
            <v>479100</v>
          </cell>
          <cell r="AU182">
            <v>0</v>
          </cell>
          <cell r="AV182">
            <v>383280</v>
          </cell>
          <cell r="AW182">
            <v>95820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5574249</v>
          </cell>
          <cell r="BK182">
            <v>3832782</v>
          </cell>
          <cell r="BL182">
            <v>1588164</v>
          </cell>
          <cell r="BM182">
            <v>153303</v>
          </cell>
          <cell r="BN182">
            <v>22914972</v>
          </cell>
        </row>
        <row r="183">
          <cell r="A183">
            <v>180</v>
          </cell>
          <cell r="C183" t="str">
            <v>村级组织支出汇总</v>
          </cell>
          <cell r="D183">
            <v>2130705</v>
          </cell>
          <cell r="E183" t="str">
            <v>213</v>
          </cell>
          <cell r="F183">
            <v>2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215</v>
          </cell>
          <cell r="Y183">
            <v>33900000</v>
          </cell>
          <cell r="Z183">
            <v>33900000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33900000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33900000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33900000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B4" sqref="B4"/>
    </sheetView>
  </sheetViews>
  <sheetFormatPr defaultColWidth="8.125" defaultRowHeight="14.25"/>
  <cols>
    <col min="1" max="1" width="3.50390625" style="12" customWidth="1"/>
    <col min="2" max="2" width="14.125" style="3" customWidth="1"/>
    <col min="3" max="3" width="13.50390625" style="3" customWidth="1"/>
    <col min="4" max="4" width="5.00390625" style="4" customWidth="1"/>
    <col min="5" max="5" width="9.125" style="4" customWidth="1"/>
    <col min="6" max="6" width="11.375" style="3" customWidth="1"/>
    <col min="7" max="7" width="9.875" style="5" customWidth="1"/>
    <col min="8" max="8" width="10.25390625" style="9" customWidth="1"/>
    <col min="9" max="9" width="24.125" style="10" customWidth="1"/>
    <col min="10" max="16384" width="8.125" style="7" customWidth="1"/>
  </cols>
  <sheetData>
    <row r="1" spans="1:9" ht="21" customHeight="1">
      <c r="A1" s="1" t="s">
        <v>0</v>
      </c>
      <c r="B1" s="2">
        <v>89</v>
      </c>
      <c r="H1" s="6"/>
      <c r="I1" s="6"/>
    </row>
    <row r="2" spans="1:2" ht="4.5" customHeight="1" hidden="1">
      <c r="A2" s="1"/>
      <c r="B2" s="8">
        <v>46</v>
      </c>
    </row>
    <row r="3" spans="1:9" ht="36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</row>
    <row r="5" spans="1:9" s="19" customFormat="1" ht="27.75" customHeight="1">
      <c r="A5" s="13" t="s">
        <v>2</v>
      </c>
      <c r="B5" s="13"/>
      <c r="C5" s="14" t="str">
        <f>IF(B1&gt;0,VLOOKUP(B1,'[1]2019年县直部门分类'!A1:BN188,2,0),0)</f>
        <v>004077</v>
      </c>
      <c r="D5" s="15" t="str">
        <f>IF(B1&gt;0,VLOOKUP(B1,'[1]2019年县直部门分类'!A1:BN188,3,0),0)</f>
        <v>绥宁县瓦屋乡学校 </v>
      </c>
      <c r="E5" s="15"/>
      <c r="F5" s="16"/>
      <c r="G5" s="17"/>
      <c r="H5" s="14"/>
      <c r="I5" s="18" t="s">
        <v>3</v>
      </c>
    </row>
    <row r="6" spans="1:9" s="24" customFormat="1" ht="18" customHeight="1">
      <c r="A6" s="20" t="s">
        <v>4</v>
      </c>
      <c r="B6" s="20"/>
      <c r="C6" s="20"/>
      <c r="D6" s="21" t="s">
        <v>5</v>
      </c>
      <c r="E6" s="21"/>
      <c r="F6" s="21"/>
      <c r="G6" s="22" t="s">
        <v>6</v>
      </c>
      <c r="H6" s="22"/>
      <c r="I6" s="23" t="s">
        <v>7</v>
      </c>
    </row>
    <row r="7" spans="1:9" s="27" customFormat="1" ht="33" customHeight="1">
      <c r="A7" s="20"/>
      <c r="B7" s="20"/>
      <c r="C7" s="20"/>
      <c r="D7" s="25" t="s">
        <v>8</v>
      </c>
      <c r="E7" s="25" t="s">
        <v>9</v>
      </c>
      <c r="F7" s="25" t="s">
        <v>10</v>
      </c>
      <c r="G7" s="26" t="s">
        <v>11</v>
      </c>
      <c r="H7" s="25" t="s">
        <v>12</v>
      </c>
      <c r="I7" s="23"/>
    </row>
    <row r="8" spans="1:9" s="35" customFormat="1" ht="18" customHeight="1">
      <c r="A8" s="28" t="s">
        <v>13</v>
      </c>
      <c r="B8" s="29" t="s">
        <v>14</v>
      </c>
      <c r="C8" s="29"/>
      <c r="D8" s="30">
        <f>C46</f>
        <v>113</v>
      </c>
      <c r="E8" s="31"/>
      <c r="F8" s="32">
        <f>IF($B$1&gt;0,VLOOKUP($B$1,'[1]2019年县直部门分类'!$A$1:$BN$188,32,0),0)</f>
        <v>2939076</v>
      </c>
      <c r="G8" s="33"/>
      <c r="H8" s="32">
        <f>F8-G8</f>
        <v>2939076</v>
      </c>
      <c r="I8" s="34" t="s">
        <v>15</v>
      </c>
    </row>
    <row r="9" spans="1:9" s="35" customFormat="1" ht="19.5" customHeight="1">
      <c r="A9" s="28"/>
      <c r="B9" s="36" t="s">
        <v>16</v>
      </c>
      <c r="C9" s="29" t="s">
        <v>16</v>
      </c>
      <c r="D9" s="30">
        <f>C47</f>
        <v>69</v>
      </c>
      <c r="E9" s="31">
        <v>22000</v>
      </c>
      <c r="F9" s="32">
        <f>IF($B$1&gt;0,VLOOKUP($B$1,'[1]2019年县直部门分类'!$A$1:$BN$188,34,0),0)</f>
        <v>0</v>
      </c>
      <c r="G9" s="37"/>
      <c r="H9" s="32">
        <f>F9-G9</f>
        <v>0</v>
      </c>
      <c r="I9" s="34" t="s">
        <v>17</v>
      </c>
    </row>
    <row r="10" spans="1:9" ht="18" customHeight="1">
      <c r="A10" s="28"/>
      <c r="B10" s="38"/>
      <c r="C10" s="29" t="s">
        <v>18</v>
      </c>
      <c r="D10" s="30"/>
      <c r="E10" s="31"/>
      <c r="F10" s="32">
        <f>IF($B$1&gt;0,VLOOKUP($B$1,'[1]2019年县直部门分类'!$A$1:$BN$188,35,0),0)</f>
        <v>0</v>
      </c>
      <c r="G10" s="37"/>
      <c r="H10" s="32">
        <f>F10-G10</f>
        <v>0</v>
      </c>
      <c r="I10" s="34"/>
    </row>
    <row r="11" spans="1:9" ht="18" customHeight="1">
      <c r="A11" s="28"/>
      <c r="B11" s="38"/>
      <c r="C11" s="29" t="s">
        <v>19</v>
      </c>
      <c r="D11" s="30"/>
      <c r="E11" s="31"/>
      <c r="F11" s="32">
        <f>IF($B$1&gt;0,VLOOKUP($B$1,'[1]2019年县直部门分类'!$A$1:$BN$188,36,0),0)</f>
        <v>272400</v>
      </c>
      <c r="G11" s="37"/>
      <c r="H11" s="32"/>
      <c r="I11" s="34"/>
    </row>
    <row r="12" spans="1:9" ht="18" customHeight="1">
      <c r="A12" s="28"/>
      <c r="B12" s="38"/>
      <c r="C12" s="29" t="s">
        <v>20</v>
      </c>
      <c r="D12" s="30"/>
      <c r="E12" s="31"/>
      <c r="F12" s="32">
        <f>F9+F10+F11</f>
        <v>272400</v>
      </c>
      <c r="G12" s="32">
        <f>G9+G10+G11</f>
        <v>0</v>
      </c>
      <c r="H12" s="32">
        <f>H9+H10+H11</f>
        <v>0</v>
      </c>
      <c r="I12" s="34"/>
    </row>
    <row r="13" spans="1:9" s="35" customFormat="1" ht="21" customHeight="1">
      <c r="A13" s="28"/>
      <c r="B13" s="29" t="s">
        <v>21</v>
      </c>
      <c r="C13" s="29" t="s">
        <v>22</v>
      </c>
      <c r="D13" s="30">
        <f>C46</f>
        <v>113</v>
      </c>
      <c r="E13" s="31"/>
      <c r="F13" s="32">
        <f>IF(B1&gt;0,VLOOKUP(B1,'[1]2019年县直部门分类'!A1:BN188,37,0),0)</f>
        <v>0</v>
      </c>
      <c r="G13" s="37"/>
      <c r="H13" s="32">
        <f>F13-G13</f>
        <v>0</v>
      </c>
      <c r="I13" s="34" t="s">
        <v>23</v>
      </c>
    </row>
    <row r="14" spans="1:9" ht="21" customHeight="1">
      <c r="A14" s="28"/>
      <c r="B14" s="29" t="s">
        <v>24</v>
      </c>
      <c r="C14" s="29"/>
      <c r="D14" s="30" t="str">
        <f>IF(F14&lt;&gt;0,C43,"")</f>
        <v>基本数字</v>
      </c>
      <c r="E14" s="31">
        <v>25000</v>
      </c>
      <c r="F14" s="32">
        <f>IF($B$1&gt;0,VLOOKUP($B$1,'[1]2019年县直部门分类'!$A$1:$BN$188,38,0),0)</f>
        <v>1725000</v>
      </c>
      <c r="G14" s="37"/>
      <c r="H14" s="32">
        <f>F14-G14</f>
        <v>1725000</v>
      </c>
      <c r="I14" s="39" t="s">
        <v>25</v>
      </c>
    </row>
    <row r="15" spans="1:9" s="35" customFormat="1" ht="21" customHeight="1">
      <c r="A15" s="28"/>
      <c r="B15" s="36" t="s">
        <v>26</v>
      </c>
      <c r="C15" s="29" t="s">
        <v>27</v>
      </c>
      <c r="D15" s="30">
        <f>D13</f>
        <v>113</v>
      </c>
      <c r="E15" s="31"/>
      <c r="F15" s="32">
        <f>IF($B$1&gt;0,VLOOKUP($B$1,'[1]2019年县直部门分类'!$A$1:$BN$188,40,0),0)</f>
        <v>932815</v>
      </c>
      <c r="G15" s="32"/>
      <c r="H15" s="32">
        <f>F15-G15</f>
        <v>932815</v>
      </c>
      <c r="I15" s="40" t="s">
        <v>28</v>
      </c>
    </row>
    <row r="16" spans="1:9" ht="21" customHeight="1">
      <c r="A16" s="28"/>
      <c r="B16" s="38"/>
      <c r="C16" s="29" t="s">
        <v>29</v>
      </c>
      <c r="D16" s="30">
        <f>D15</f>
        <v>113</v>
      </c>
      <c r="E16" s="31"/>
      <c r="F16" s="32">
        <f>IF($B$1&gt;0,VLOOKUP($B$1,'[1]2019年县直部门分类'!$A$1:$BN$188,41,0),0)</f>
        <v>383476</v>
      </c>
      <c r="G16" s="32"/>
      <c r="H16" s="32">
        <f>F16-G16</f>
        <v>383476</v>
      </c>
      <c r="I16" s="40" t="s">
        <v>30</v>
      </c>
    </row>
    <row r="17" spans="1:9" ht="18" customHeight="1">
      <c r="A17" s="28"/>
      <c r="B17" s="38"/>
      <c r="C17" s="29" t="s">
        <v>31</v>
      </c>
      <c r="D17" s="30"/>
      <c r="E17" s="31"/>
      <c r="F17" s="32">
        <f>IF($B$1&gt;0,VLOOKUP($B$1,'[1]2019年县直部门分类'!$A$1:$BN$188,42,0),0)</f>
        <v>0</v>
      </c>
      <c r="G17" s="37"/>
      <c r="H17" s="32">
        <f>F17-G17</f>
        <v>0</v>
      </c>
      <c r="I17" s="34"/>
    </row>
    <row r="18" spans="1:9" ht="18" customHeight="1">
      <c r="A18" s="28"/>
      <c r="B18" s="38"/>
      <c r="C18" s="29" t="s">
        <v>20</v>
      </c>
      <c r="D18" s="30"/>
      <c r="E18" s="31"/>
      <c r="F18" s="32">
        <f>SUM(F15:F17)</f>
        <v>1316291</v>
      </c>
      <c r="G18" s="32">
        <f>SUM(G15:G17)</f>
        <v>0</v>
      </c>
      <c r="H18" s="32">
        <f>SUM(H15:H17)</f>
        <v>1316291</v>
      </c>
      <c r="I18" s="34"/>
    </row>
    <row r="19" spans="1:9" ht="21" customHeight="1">
      <c r="A19" s="28"/>
      <c r="B19" s="29" t="s">
        <v>32</v>
      </c>
      <c r="C19" s="29"/>
      <c r="D19" s="30">
        <f>H46</f>
        <v>21</v>
      </c>
      <c r="E19" s="31"/>
      <c r="F19" s="32">
        <f>IF($B$1&gt;0,VLOOKUP($B$1,'[1]2019年县直部门分类'!$A$1:$BN$188,43,0),0)</f>
        <v>0</v>
      </c>
      <c r="G19" s="37"/>
      <c r="H19" s="32">
        <f>F19-G19</f>
        <v>0</v>
      </c>
      <c r="I19" s="39"/>
    </row>
    <row r="20" spans="1:9" s="35" customFormat="1" ht="18" customHeight="1">
      <c r="A20" s="28"/>
      <c r="B20" s="29" t="s">
        <v>33</v>
      </c>
      <c r="C20" s="29"/>
      <c r="D20" s="30">
        <f>C46</f>
        <v>113</v>
      </c>
      <c r="E20" s="31"/>
      <c r="F20" s="32">
        <f>IF($B$1&gt;0,VLOOKUP($B$1,'[1]2019年县直部门分类'!$A$1:$BN$188,44,0),0)</f>
        <v>559689</v>
      </c>
      <c r="G20" s="37"/>
      <c r="H20" s="32">
        <f>F20-G20</f>
        <v>559689</v>
      </c>
      <c r="I20" s="40" t="s">
        <v>34</v>
      </c>
    </row>
    <row r="21" spans="1:9" ht="18" customHeight="1">
      <c r="A21" s="28"/>
      <c r="B21" s="29" t="s">
        <v>35</v>
      </c>
      <c r="C21" s="29"/>
      <c r="D21" s="30"/>
      <c r="E21" s="31"/>
      <c r="F21" s="32">
        <f>IF($B$1&gt;0,VLOOKUP($B$1,'[1]2019年县直部门分类'!$A$1:$BN$188,45,0),0)</f>
        <v>0</v>
      </c>
      <c r="G21" s="37"/>
      <c r="H21" s="32">
        <f>F21-G21</f>
        <v>0</v>
      </c>
      <c r="I21" s="34"/>
    </row>
    <row r="22" spans="1:9" s="35" customFormat="1" ht="18" customHeight="1">
      <c r="A22" s="28"/>
      <c r="B22" s="41" t="s">
        <v>36</v>
      </c>
      <c r="C22" s="41"/>
      <c r="D22" s="42"/>
      <c r="E22" s="43"/>
      <c r="F22" s="44">
        <f>F8+F12+F13+F14+F18+F19+F20+F21</f>
        <v>6812456</v>
      </c>
      <c r="G22" s="44">
        <f>G8+G12+G13+G18+G19+G20+G21</f>
        <v>0</v>
      </c>
      <c r="H22" s="44">
        <f>H8+H12+H13+H18+H19+H20+H21+H14</f>
        <v>6540056</v>
      </c>
      <c r="I22" s="45"/>
    </row>
    <row r="23" spans="1:9" ht="18" customHeight="1">
      <c r="A23" s="28" t="s">
        <v>37</v>
      </c>
      <c r="B23" s="29" t="s">
        <v>38</v>
      </c>
      <c r="C23" s="29"/>
      <c r="D23" s="30">
        <f>D8</f>
        <v>113</v>
      </c>
      <c r="E23" s="46">
        <f>IF(B1&gt;0,VLOOKUP(B1,'[1]2019年县直部门分类'!A1:BN188,23,0),0)</f>
        <v>0</v>
      </c>
      <c r="F23" s="32">
        <f>IF($B$1&gt;0,VLOOKUP($B$1,'[1]2019年县直部门分类'!$A$1:$BN$188,47,0),0)</f>
        <v>0</v>
      </c>
      <c r="G23" s="37"/>
      <c r="H23" s="32">
        <f>F23-G23</f>
        <v>0</v>
      </c>
      <c r="I23" s="47"/>
    </row>
    <row r="24" spans="1:9" ht="18" customHeight="1">
      <c r="A24" s="28"/>
      <c r="B24" s="29" t="s">
        <v>39</v>
      </c>
      <c r="C24" s="29"/>
      <c r="D24" s="30"/>
      <c r="E24" s="31"/>
      <c r="F24" s="32">
        <f>IF($B$1&gt;0,VLOOKUP($B$1,'[1]2019年县直部门分类'!$A$1:$BN$188,48,0),0)</f>
        <v>0</v>
      </c>
      <c r="G24" s="32">
        <f>IF($B$1&gt;0,VLOOKUP($B$1,'[1]2019年县直部门分类'!$A$1:$BN$188,65,0),0)</f>
        <v>0</v>
      </c>
      <c r="H24" s="32">
        <f>F24-G24</f>
        <v>0</v>
      </c>
      <c r="I24" s="40" t="s">
        <v>40</v>
      </c>
    </row>
    <row r="25" spans="1:9" ht="18" customHeight="1">
      <c r="A25" s="28"/>
      <c r="B25" s="29" t="s">
        <v>41</v>
      </c>
      <c r="C25" s="29"/>
      <c r="D25" s="30">
        <f>D23</f>
        <v>113</v>
      </c>
      <c r="E25" s="31"/>
      <c r="F25" s="32">
        <f>IF($B$1&gt;0,VLOOKUP($B$1,'[1]2019年县直部门分类'!$A$1:$BN$188,49,0),0)</f>
        <v>23320</v>
      </c>
      <c r="G25" s="37"/>
      <c r="H25" s="32">
        <f>F25-G25</f>
        <v>23320</v>
      </c>
      <c r="I25" s="40" t="s">
        <v>42</v>
      </c>
    </row>
    <row r="26" spans="1:9" ht="18" customHeight="1">
      <c r="A26" s="28"/>
      <c r="B26" s="29" t="s">
        <v>43</v>
      </c>
      <c r="C26" s="29"/>
      <c r="D26" s="30">
        <f>D25</f>
        <v>113</v>
      </c>
      <c r="E26" s="31"/>
      <c r="F26" s="32">
        <f>IF($B$1&gt;0,VLOOKUP($B$1,'[1]2019年县直部门分类'!$A$1:$BN$188,50,0),0)</f>
        <v>0</v>
      </c>
      <c r="G26" s="37"/>
      <c r="H26" s="32">
        <f>F26-G26</f>
        <v>0</v>
      </c>
      <c r="I26" s="40"/>
    </row>
    <row r="27" spans="1:9" ht="18" customHeight="1">
      <c r="A27" s="28"/>
      <c r="B27" s="48" t="s">
        <v>44</v>
      </c>
      <c r="C27" s="29"/>
      <c r="D27" s="30"/>
      <c r="E27" s="31"/>
      <c r="F27" s="32">
        <f>IF($B$1&gt;0,VLOOKUP($B$1,'[1]2019年县直部门分类'!$A$1:$BN$188,51,0),0)</f>
        <v>0</v>
      </c>
      <c r="G27" s="37"/>
      <c r="H27" s="32">
        <f>F27-G27</f>
        <v>0</v>
      </c>
      <c r="I27" s="34"/>
    </row>
    <row r="28" spans="1:9" ht="18" customHeight="1">
      <c r="A28" s="28"/>
      <c r="B28" s="48" t="s">
        <v>45</v>
      </c>
      <c r="C28" s="29"/>
      <c r="D28" s="30"/>
      <c r="E28" s="31"/>
      <c r="F28" s="32">
        <f>IF($B$1&gt;0,VLOOKUP($B$1,'[1]2019年县直部门分类'!$A$1:$BN$188,52,0),0)</f>
        <v>0</v>
      </c>
      <c r="G28" s="37"/>
      <c r="H28" s="32"/>
      <c r="I28" s="34"/>
    </row>
    <row r="29" spans="1:9" ht="18" customHeight="1">
      <c r="A29" s="28"/>
      <c r="B29" s="29" t="s">
        <v>46</v>
      </c>
      <c r="C29" s="29"/>
      <c r="D29" s="30"/>
      <c r="E29" s="31"/>
      <c r="F29" s="32">
        <f>IF($B$1&gt;0,VLOOKUP($B$1,'[1]2019年县直部门分类'!$A$1:$BN$188,53,0),0)</f>
        <v>4240</v>
      </c>
      <c r="G29" s="37"/>
      <c r="H29" s="32">
        <f>F29-G29</f>
        <v>4240</v>
      </c>
      <c r="I29" s="34"/>
    </row>
    <row r="30" spans="1:9" s="35" customFormat="1" ht="18" customHeight="1">
      <c r="A30" s="28"/>
      <c r="B30" s="41" t="s">
        <v>36</v>
      </c>
      <c r="C30" s="41"/>
      <c r="D30" s="42"/>
      <c r="E30" s="43"/>
      <c r="F30" s="44">
        <f>SUM(F23:F29)</f>
        <v>27560</v>
      </c>
      <c r="G30" s="44">
        <f>SUM(G23:G29)</f>
        <v>0</v>
      </c>
      <c r="H30" s="44">
        <f>SUM(H23:H29)</f>
        <v>27560</v>
      </c>
      <c r="I30" s="45"/>
    </row>
    <row r="31" spans="1:9" s="35" customFormat="1" ht="18" customHeight="1">
      <c r="A31" s="28" t="s">
        <v>47</v>
      </c>
      <c r="B31" s="29" t="s">
        <v>48</v>
      </c>
      <c r="C31" s="49"/>
      <c r="D31" s="30">
        <f>F46</f>
        <v>106</v>
      </c>
      <c r="E31" s="31"/>
      <c r="F31" s="32">
        <f>IF($B$1&gt;0,VLOOKUP($B$1,'[1]2019年县直部门分类'!$A$1:$BN$188,55,0),0)</f>
        <v>0</v>
      </c>
      <c r="G31" s="37"/>
      <c r="H31" s="32">
        <f>F31-G31</f>
        <v>0</v>
      </c>
      <c r="I31" s="34" t="s">
        <v>49</v>
      </c>
    </row>
    <row r="32" spans="1:9" ht="21" customHeight="1">
      <c r="A32" s="28"/>
      <c r="B32" s="29" t="s">
        <v>50</v>
      </c>
      <c r="C32" s="29"/>
      <c r="D32" s="30">
        <f>F48+F47</f>
        <v>0</v>
      </c>
      <c r="E32" s="31"/>
      <c r="F32" s="32">
        <f>IF($B$1&gt;0,VLOOKUP($B$1,'[1]2019年县直部门分类'!$A$1:$BN$188,56,0),0)</f>
        <v>4800</v>
      </c>
      <c r="G32" s="50"/>
      <c r="H32" s="32">
        <f>F32-G32</f>
        <v>4800</v>
      </c>
      <c r="I32" s="51" t="s">
        <v>51</v>
      </c>
    </row>
    <row r="33" spans="1:9" ht="21.75" customHeight="1">
      <c r="A33" s="28"/>
      <c r="B33" s="29" t="s">
        <v>52</v>
      </c>
      <c r="C33" s="29"/>
      <c r="D33" s="30">
        <f>H44</f>
        <v>429792</v>
      </c>
      <c r="E33" s="31"/>
      <c r="F33" s="32">
        <f>IF($B$1&gt;0,VLOOKUP($B$1,'[1]2019年县直部门分类'!$A$1:$BN$188,57,0),0)</f>
        <v>12720</v>
      </c>
      <c r="G33" s="50"/>
      <c r="H33" s="32">
        <f>F33-G33</f>
        <v>12720</v>
      </c>
      <c r="I33" s="34" t="s">
        <v>53</v>
      </c>
    </row>
    <row r="34" spans="1:9" ht="16.5" customHeight="1">
      <c r="A34" s="28"/>
      <c r="B34" s="29" t="s">
        <v>54</v>
      </c>
      <c r="C34" s="29"/>
      <c r="D34" s="30"/>
      <c r="E34" s="31"/>
      <c r="F34" s="32">
        <f>IF($B$1&gt;0,VLOOKUP($B$1,'[1]2019年县直部门分类'!$A$1:$BN$188,58,0),0)</f>
        <v>21650</v>
      </c>
      <c r="G34" s="32">
        <f>SUM(G31:G33)</f>
        <v>0</v>
      </c>
      <c r="H34" s="32">
        <f>SUM(H31:H33)</f>
        <v>17520</v>
      </c>
      <c r="I34" s="34"/>
    </row>
    <row r="35" spans="1:9" ht="18" customHeight="1">
      <c r="A35" s="28"/>
      <c r="B35" s="52" t="s">
        <v>55</v>
      </c>
      <c r="C35" s="29"/>
      <c r="D35" s="30">
        <f>H45</f>
        <v>1</v>
      </c>
      <c r="E35" s="31"/>
      <c r="F35" s="32">
        <f>IF($B$1&gt;0,VLOOKUP($B$1,'[1]2019年县直部门分类'!$A$1:$BN$188,59,0),0)</f>
        <v>86580</v>
      </c>
      <c r="G35" s="37"/>
      <c r="H35" s="32">
        <f>F35-G35</f>
        <v>86580</v>
      </c>
      <c r="I35" s="34" t="s">
        <v>56</v>
      </c>
    </row>
    <row r="36" spans="1:9" ht="18" customHeight="1">
      <c r="A36" s="28"/>
      <c r="B36" s="52" t="s">
        <v>57</v>
      </c>
      <c r="C36" s="29"/>
      <c r="D36" s="30"/>
      <c r="E36" s="31"/>
      <c r="F36" s="32">
        <f>IF($B$1&gt;0,VLOOKUP($B$1,'[1]2019年县直部门分类'!$A$1:$BN$188,60,0),0)</f>
        <v>428500</v>
      </c>
      <c r="G36" s="32"/>
      <c r="H36" s="32">
        <f>F36-G36</f>
        <v>428500</v>
      </c>
      <c r="I36" s="34"/>
    </row>
    <row r="37" spans="1:9" ht="18" customHeight="1">
      <c r="A37" s="28"/>
      <c r="B37" s="29" t="s">
        <v>58</v>
      </c>
      <c r="C37" s="29"/>
      <c r="D37" s="53">
        <f>H46</f>
        <v>21</v>
      </c>
      <c r="E37" s="31"/>
      <c r="F37" s="32">
        <f>IF($B$1&gt;0,VLOOKUP($B$1,'[1]2019年县直部门分类'!$A$1:$BN$188,61,0),0)</f>
        <v>0</v>
      </c>
      <c r="G37" s="37"/>
      <c r="H37" s="32">
        <f>F37-G37</f>
        <v>0</v>
      </c>
      <c r="I37" s="34"/>
    </row>
    <row r="38" spans="1:9" ht="18" customHeight="1">
      <c r="A38" s="28"/>
      <c r="B38" s="29"/>
      <c r="C38" s="29"/>
      <c r="D38" s="30"/>
      <c r="E38" s="31"/>
      <c r="F38" s="32"/>
      <c r="G38" s="37"/>
      <c r="H38" s="32"/>
      <c r="I38" s="34"/>
    </row>
    <row r="39" spans="1:9" ht="21" customHeight="1">
      <c r="A39" s="28"/>
      <c r="B39" s="29"/>
      <c r="C39" s="29"/>
      <c r="D39" s="30"/>
      <c r="E39" s="31"/>
      <c r="F39" s="32"/>
      <c r="G39" s="50"/>
      <c r="H39" s="32"/>
      <c r="I39" s="40"/>
    </row>
    <row r="40" spans="1:9" ht="18" customHeight="1">
      <c r="A40" s="28"/>
      <c r="B40" s="29"/>
      <c r="C40" s="29"/>
      <c r="D40" s="30"/>
      <c r="E40" s="31"/>
      <c r="F40" s="32"/>
      <c r="G40" s="37"/>
      <c r="H40" s="32"/>
      <c r="I40" s="54"/>
    </row>
    <row r="41" spans="1:9" s="35" customFormat="1" ht="18" customHeight="1">
      <c r="A41" s="28"/>
      <c r="B41" s="41" t="s">
        <v>36</v>
      </c>
      <c r="C41" s="41"/>
      <c r="D41" s="42"/>
      <c r="E41" s="43"/>
      <c r="F41" s="44">
        <f>SUM(F31:F40)</f>
        <v>554250</v>
      </c>
      <c r="G41" s="44">
        <f>SUM(G34:G40)</f>
        <v>0</v>
      </c>
      <c r="H41" s="44">
        <f>SUM(H34:H40)</f>
        <v>532600</v>
      </c>
      <c r="I41" s="55" t="s">
        <v>59</v>
      </c>
    </row>
    <row r="42" spans="1:9" s="35" customFormat="1" ht="18" customHeight="1">
      <c r="A42" s="56" t="s">
        <v>60</v>
      </c>
      <c r="B42" s="56"/>
      <c r="C42" s="56"/>
      <c r="D42" s="57"/>
      <c r="E42" s="43"/>
      <c r="F42" s="44">
        <f>F22+F30+F41</f>
        <v>7394266</v>
      </c>
      <c r="G42" s="58">
        <f>G22+G30+G41</f>
        <v>0</v>
      </c>
      <c r="H42" s="44">
        <f>H22+H30+H41</f>
        <v>7100216</v>
      </c>
      <c r="I42" s="59">
        <f>(F30+F22)/C46</f>
        <v>60531.11504424779</v>
      </c>
    </row>
    <row r="43" spans="1:9" s="64" customFormat="1" ht="18" customHeight="1">
      <c r="A43" s="60"/>
      <c r="B43" s="61" t="s">
        <v>61</v>
      </c>
      <c r="C43" s="61" t="s">
        <v>62</v>
      </c>
      <c r="D43" s="62" t="s">
        <v>61</v>
      </c>
      <c r="E43" s="62"/>
      <c r="F43" s="61" t="s">
        <v>62</v>
      </c>
      <c r="G43" s="61" t="s">
        <v>61</v>
      </c>
      <c r="H43" s="61" t="s">
        <v>62</v>
      </c>
      <c r="I43" s="63" t="s">
        <v>7</v>
      </c>
    </row>
    <row r="44" spans="1:9" ht="18" customHeight="1">
      <c r="A44" s="65" t="s">
        <v>63</v>
      </c>
      <c r="B44" s="66" t="s">
        <v>64</v>
      </c>
      <c r="C44" s="46" t="str">
        <f>IF(IF(B1&gt;0,VLOOKUP(B1,'[1]2019年县直部门分类'!A1:BN188,5,0),0)=2,"事业","行政")</f>
        <v>行政</v>
      </c>
      <c r="D44" s="67" t="s">
        <v>65</v>
      </c>
      <c r="E44" s="67"/>
      <c r="F44" s="68">
        <f>IF(B1&gt;0,VLOOKUP(B1,'[1]2019年县直部门分类'!A1:BN188,11,0),0)</f>
        <v>244923</v>
      </c>
      <c r="G44" s="69" t="s">
        <v>66</v>
      </c>
      <c r="H44" s="46">
        <f>IF(B1&gt;0,VLOOKUP(B1,'[1]2019年县直部门分类'!A1:BN189,20,0),0)</f>
        <v>429792</v>
      </c>
      <c r="I44" s="70"/>
    </row>
    <row r="45" spans="1:9" ht="18" customHeight="1">
      <c r="A45" s="65"/>
      <c r="B45" s="66" t="s">
        <v>67</v>
      </c>
      <c r="C45" s="46">
        <f>IF(B1&gt;0,VLOOKUP(B1,'[1]2019年县直部门分类'!A1:BN188,6,0),0)</f>
        <v>2</v>
      </c>
      <c r="D45" s="67" t="s">
        <v>68</v>
      </c>
      <c r="E45" s="67"/>
      <c r="F45" s="46">
        <f>IF(B1&gt;0,VLOOKUP(B1,'[1]2019年县直部门分类'!A1:BN189,15,0),0)</f>
        <v>0</v>
      </c>
      <c r="G45" s="69" t="s">
        <v>69</v>
      </c>
      <c r="H45" s="46">
        <f>IF(B1&gt;0,VLOOKUP(B1,'[1]2019年县直部门分类'!A1:BN190,21,0),0)</f>
        <v>1</v>
      </c>
      <c r="I45" s="70"/>
    </row>
    <row r="46" spans="1:9" ht="18" customHeight="1">
      <c r="A46" s="65"/>
      <c r="B46" s="66" t="s">
        <v>70</v>
      </c>
      <c r="C46" s="46">
        <f>IF(B1&gt;0,VLOOKUP(B1,'[1]2019年县直部门分类'!A1:BN188,7,0),0)</f>
        <v>113</v>
      </c>
      <c r="D46" s="71" t="s">
        <v>71</v>
      </c>
      <c r="E46" s="71"/>
      <c r="F46" s="46">
        <f>IF(B1&gt;0,VLOOKUP(B1,'[1]2019年县直部门分类'!A1:BN189,16,0),0)</f>
        <v>106</v>
      </c>
      <c r="G46" s="69" t="s">
        <v>72</v>
      </c>
      <c r="H46" s="46">
        <f>IF(B1&gt;0,VLOOKUP(B1,'[1]2019年县直部门分类'!A1:BN191,22,0),0)</f>
        <v>21</v>
      </c>
      <c r="I46" s="70"/>
    </row>
    <row r="47" spans="1:9" ht="18" customHeight="1">
      <c r="A47" s="65"/>
      <c r="B47" s="46" t="s">
        <v>73</v>
      </c>
      <c r="C47" s="46">
        <f>IF(B1&gt;0,VLOOKUP(B1,'[1]2019年县直部门分类'!A1:BN188,8,0),0)</f>
        <v>69</v>
      </c>
      <c r="D47" s="71" t="s">
        <v>74</v>
      </c>
      <c r="E47" s="71"/>
      <c r="F47" s="46">
        <f>IF(B1&gt;0,VLOOKUP(B1,'[1]2019年县直部门分类'!A1:BN189,17,0),0)</f>
        <v>0</v>
      </c>
      <c r="G47" s="69" t="s">
        <v>75</v>
      </c>
      <c r="H47" s="46">
        <f>IF(B1&gt;0,VLOOKUP(B1,'[1]2019年县直部门分类'!A1:BN192,14,0),0)</f>
        <v>0</v>
      </c>
      <c r="I47" s="70"/>
    </row>
    <row r="48" spans="1:9" ht="18" customHeight="1">
      <c r="A48" s="65"/>
      <c r="B48" s="46" t="s">
        <v>76</v>
      </c>
      <c r="C48" s="46">
        <f>IF(B1&gt;0,VLOOKUP(B1,'[1]2019年县直部门分类'!A1:BN188,9,0),0)</f>
        <v>0</v>
      </c>
      <c r="D48" s="71" t="s">
        <v>77</v>
      </c>
      <c r="E48" s="71"/>
      <c r="F48" s="46">
        <f>IF(B1&gt;0,VLOOKUP(B1,'[1]2019年县直部门分类'!A1:BN189,18,0),0)</f>
        <v>0</v>
      </c>
      <c r="G48" s="69" t="s">
        <v>78</v>
      </c>
      <c r="H48" s="46">
        <f>IF(B1&gt;0,VLOOKUP(B1,'[1]2019年县直部门分类'!A1:BN193,23,0),0)</f>
        <v>0</v>
      </c>
      <c r="I48" s="70"/>
    </row>
    <row r="49" spans="1:9" s="72" customFormat="1" ht="18" customHeight="1">
      <c r="A49" s="65"/>
      <c r="B49" s="66" t="s">
        <v>79</v>
      </c>
      <c r="C49" s="46">
        <f>IF(B1&gt;0,VLOOKUP(B1,'[1]2019年县直部门分类'!A1:BN189,10,0),0)</f>
        <v>69</v>
      </c>
      <c r="D49" s="71" t="s">
        <v>80</v>
      </c>
      <c r="E49" s="71"/>
      <c r="F49" s="46">
        <f>IF(B1&gt;0,VLOOKUP(B1,'[1]2019年县直部门分类'!A1:BN189,19,0),0)</f>
        <v>106</v>
      </c>
      <c r="G49" s="69"/>
      <c r="H49" s="46"/>
      <c r="I49" s="70"/>
    </row>
  </sheetData>
  <mergeCells count="23">
    <mergeCell ref="I44:I49"/>
    <mergeCell ref="D45:E45"/>
    <mergeCell ref="D46:E46"/>
    <mergeCell ref="D47:E47"/>
    <mergeCell ref="D48:E48"/>
    <mergeCell ref="D49:E49"/>
    <mergeCell ref="A31:A41"/>
    <mergeCell ref="A42:C42"/>
    <mergeCell ref="D43:E43"/>
    <mergeCell ref="A44:A49"/>
    <mergeCell ref="D44:E44"/>
    <mergeCell ref="A8:A22"/>
    <mergeCell ref="B9:B12"/>
    <mergeCell ref="B15:B18"/>
    <mergeCell ref="A23:A30"/>
    <mergeCell ref="A6:C7"/>
    <mergeCell ref="D6:F6"/>
    <mergeCell ref="G6:H6"/>
    <mergeCell ref="I6:I7"/>
    <mergeCell ref="H1:I1"/>
    <mergeCell ref="A3:I3"/>
    <mergeCell ref="A5:B5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2019-08-06T05:07:36Z</dcterms:created>
  <dcterms:modified xsi:type="dcterms:W3CDTF">2019-08-06T05:09:02Z</dcterms:modified>
  <cp:category/>
  <cp:version/>
  <cp:contentType/>
  <cp:contentStatus/>
</cp:coreProperties>
</file>